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G\Desktop\"/>
    </mc:Choice>
  </mc:AlternateContent>
  <bookViews>
    <workbookView xWindow="-105" yWindow="-105" windowWidth="21840" windowHeight="13170" firstSheet="1" activeTab="1"/>
  </bookViews>
  <sheets>
    <sheet name="Datos de Control" sheetId="7" state="hidden" r:id="rId1"/>
    <sheet name="Portada" sheetId="4" r:id="rId2"/>
    <sheet name=".........." sheetId="10" r:id="rId3"/>
    <sheet name="Pp. 2020" sheetId="8" r:id="rId4"/>
    <sheet name="........." sheetId="11" r:id="rId5"/>
    <sheet name="PyG" sheetId="1" r:id="rId6"/>
    <sheet name="Balance" sheetId="5" r:id="rId7"/>
    <sheet name="Ratios" sheetId="6" r:id="rId8"/>
  </sheets>
  <definedNames>
    <definedName name="_xlnm.Print_Titles" localSheetId="6">Balance!$1:$2</definedName>
    <definedName name="_xlnm.Print_Titles" localSheetId="5">PyG!$1:$3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6" i="6"/>
  <c r="N46" i="6"/>
  <c r="P45" i="6" s="1"/>
  <c r="N44" i="6"/>
  <c r="N43" i="6"/>
  <c r="H44" i="6"/>
  <c r="H43" i="6"/>
  <c r="J43" i="6" s="1"/>
  <c r="H46" i="6"/>
  <c r="J45" i="6" s="1"/>
  <c r="N42" i="6"/>
  <c r="N41" i="6"/>
  <c r="H42" i="6"/>
  <c r="H41" i="6"/>
  <c r="J41" i="6" s="1"/>
  <c r="L45" i="6" l="1"/>
  <c r="P43" i="6"/>
  <c r="L43" i="6" s="1"/>
  <c r="P41" i="6"/>
  <c r="L41" i="6" s="1"/>
  <c r="C89" i="8"/>
  <c r="C85" i="8"/>
  <c r="C81" i="8"/>
  <c r="C76" i="8"/>
  <c r="C67" i="8"/>
  <c r="C64" i="8"/>
  <c r="C60" i="8"/>
  <c r="C55" i="8"/>
  <c r="D82" i="6" l="1"/>
  <c r="D81" i="6"/>
  <c r="D77" i="6"/>
  <c r="D76" i="6"/>
  <c r="D75" i="6"/>
  <c r="D74" i="6"/>
  <c r="D73" i="6"/>
  <c r="D72" i="6"/>
  <c r="D71" i="6"/>
  <c r="D70" i="6"/>
  <c r="D69" i="6"/>
  <c r="D68" i="6"/>
  <c r="D64" i="6"/>
  <c r="D63" i="6"/>
  <c r="D62" i="6"/>
  <c r="D61" i="6"/>
  <c r="D60" i="6"/>
  <c r="D59" i="6"/>
  <c r="D58" i="6"/>
  <c r="D57" i="6"/>
  <c r="D56" i="6"/>
  <c r="D52" i="6"/>
  <c r="F2" i="5"/>
  <c r="K89" i="5"/>
  <c r="K88" i="5"/>
  <c r="K87" i="5"/>
  <c r="K85" i="5"/>
  <c r="K84" i="5"/>
  <c r="K83" i="5"/>
  <c r="K82" i="5"/>
  <c r="K81" i="5"/>
  <c r="K80" i="5"/>
  <c r="K79" i="5"/>
  <c r="K77" i="5"/>
  <c r="K76" i="5"/>
  <c r="K75" i="5"/>
  <c r="K74" i="5"/>
  <c r="K71" i="5"/>
  <c r="K70" i="5"/>
  <c r="K69" i="5"/>
  <c r="K68" i="5"/>
  <c r="K67" i="5"/>
  <c r="K65" i="5"/>
  <c r="K64" i="5"/>
  <c r="K62" i="5"/>
  <c r="K61" i="5"/>
  <c r="K60" i="5"/>
  <c r="K57" i="5"/>
  <c r="K56" i="5"/>
  <c r="K53" i="5"/>
  <c r="K52" i="5"/>
  <c r="K50" i="5"/>
  <c r="K49" i="5"/>
  <c r="K47" i="5"/>
  <c r="K46" i="5"/>
  <c r="K45" i="5"/>
  <c r="K43" i="5"/>
  <c r="K42" i="5"/>
  <c r="K40" i="5"/>
  <c r="K39" i="5"/>
  <c r="K36" i="5"/>
  <c r="K35" i="5"/>
  <c r="K32" i="5"/>
  <c r="K31" i="5"/>
  <c r="K28" i="5"/>
  <c r="K27" i="5"/>
  <c r="K25" i="5"/>
  <c r="K24" i="5"/>
  <c r="K23" i="5"/>
  <c r="K21" i="5"/>
  <c r="K20" i="5"/>
  <c r="K18" i="5"/>
  <c r="K17" i="5"/>
  <c r="K16" i="5"/>
  <c r="K14" i="5"/>
  <c r="K13" i="5"/>
  <c r="K11" i="5"/>
  <c r="K10" i="5"/>
  <c r="K9" i="5"/>
  <c r="K7" i="5"/>
  <c r="C89" i="5"/>
  <c r="C88" i="5"/>
  <c r="C87" i="5"/>
  <c r="C86" i="5"/>
  <c r="C85" i="5"/>
  <c r="C84" i="5"/>
  <c r="C83" i="5"/>
  <c r="C81" i="5"/>
  <c r="C80" i="5"/>
  <c r="C79" i="5"/>
  <c r="C77" i="5"/>
  <c r="C76" i="5"/>
  <c r="C75" i="5"/>
  <c r="C74" i="5"/>
  <c r="C73" i="5"/>
  <c r="C71" i="5"/>
  <c r="C70" i="5"/>
  <c r="C69" i="5"/>
  <c r="C68" i="5"/>
  <c r="C66" i="5"/>
  <c r="C65" i="5"/>
  <c r="C64" i="5"/>
  <c r="C63" i="5"/>
  <c r="C62" i="5"/>
  <c r="C61" i="5"/>
  <c r="C60" i="5"/>
  <c r="C59" i="5"/>
  <c r="C58" i="5"/>
  <c r="C56" i="5"/>
  <c r="C55" i="5"/>
  <c r="C54" i="5"/>
  <c r="C53" i="5"/>
  <c r="C52" i="5"/>
  <c r="C49" i="5"/>
  <c r="C48" i="5"/>
  <c r="C47" i="5"/>
  <c r="C46" i="5"/>
  <c r="C45" i="5"/>
  <c r="C42" i="5"/>
  <c r="C41" i="5"/>
  <c r="C39" i="5"/>
  <c r="C38" i="5"/>
  <c r="C37" i="5"/>
  <c r="C36" i="5"/>
  <c r="C34" i="5"/>
  <c r="C33" i="5"/>
  <c r="C32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2" i="5"/>
  <c r="C11" i="5"/>
  <c r="C10" i="5"/>
  <c r="C9" i="5"/>
  <c r="C8" i="5"/>
  <c r="C7" i="5"/>
  <c r="C6" i="5"/>
  <c r="C5" i="5"/>
  <c r="I24" i="1" l="1"/>
  <c r="Q12" i="1" l="1"/>
  <c r="P12" i="1"/>
  <c r="J12" i="1"/>
  <c r="I12" i="1"/>
  <c r="C12" i="1"/>
  <c r="AD12" i="8"/>
  <c r="AB12" i="8"/>
  <c r="Z12" i="8"/>
  <c r="X12" i="8"/>
  <c r="V12" i="8"/>
  <c r="T12" i="8"/>
  <c r="R12" i="8"/>
  <c r="P12" i="8"/>
  <c r="N12" i="8"/>
  <c r="L12" i="8"/>
  <c r="J12" i="8"/>
  <c r="H12" i="8"/>
  <c r="C12" i="8"/>
  <c r="AD92" i="8"/>
  <c r="AB92" i="8"/>
  <c r="Z92" i="8"/>
  <c r="X92" i="8"/>
  <c r="V92" i="8"/>
  <c r="T92" i="8"/>
  <c r="R92" i="8"/>
  <c r="P92" i="8"/>
  <c r="N92" i="8"/>
  <c r="L92" i="8"/>
  <c r="J92" i="8"/>
  <c r="H92" i="8"/>
  <c r="AD91" i="8"/>
  <c r="AB91" i="8"/>
  <c r="AB90" i="8" s="1"/>
  <c r="Z91" i="8"/>
  <c r="X91" i="8"/>
  <c r="V91" i="8"/>
  <c r="T91" i="8"/>
  <c r="R91" i="8"/>
  <c r="P91" i="8"/>
  <c r="N91" i="8"/>
  <c r="L91" i="8"/>
  <c r="L90" i="8" s="1"/>
  <c r="J91" i="8"/>
  <c r="H91" i="8"/>
  <c r="AD88" i="8"/>
  <c r="AB88" i="8"/>
  <c r="Z88" i="8"/>
  <c r="X88" i="8"/>
  <c r="V88" i="8"/>
  <c r="T88" i="8"/>
  <c r="R88" i="8"/>
  <c r="R86" i="8" s="1"/>
  <c r="P88" i="8"/>
  <c r="N88" i="8"/>
  <c r="L88" i="8"/>
  <c r="J88" i="8"/>
  <c r="H88" i="8"/>
  <c r="AD87" i="8"/>
  <c r="AB87" i="8"/>
  <c r="AB86" i="8" s="1"/>
  <c r="Z87" i="8"/>
  <c r="X87" i="8"/>
  <c r="V87" i="8"/>
  <c r="T87" i="8"/>
  <c r="R87" i="8"/>
  <c r="P87" i="8"/>
  <c r="N87" i="8"/>
  <c r="L87" i="8"/>
  <c r="L86" i="8" s="1"/>
  <c r="J87" i="8"/>
  <c r="H87" i="8"/>
  <c r="AD84" i="8"/>
  <c r="AB84" i="8"/>
  <c r="Z84" i="8"/>
  <c r="X84" i="8"/>
  <c r="V84" i="8"/>
  <c r="T84" i="8"/>
  <c r="R84" i="8"/>
  <c r="R82" i="8" s="1"/>
  <c r="P84" i="8"/>
  <c r="N84" i="8"/>
  <c r="L84" i="8"/>
  <c r="J84" i="8"/>
  <c r="H84" i="8"/>
  <c r="AD83" i="8"/>
  <c r="AB83" i="8"/>
  <c r="AB82" i="8" s="1"/>
  <c r="Z83" i="8"/>
  <c r="X83" i="8"/>
  <c r="V83" i="8"/>
  <c r="T83" i="8"/>
  <c r="R83" i="8"/>
  <c r="P83" i="8"/>
  <c r="N83" i="8"/>
  <c r="L83" i="8"/>
  <c r="J83" i="8"/>
  <c r="H83" i="8"/>
  <c r="AD80" i="8"/>
  <c r="AB80" i="8"/>
  <c r="Z80" i="8"/>
  <c r="X80" i="8"/>
  <c r="V80" i="8"/>
  <c r="T80" i="8"/>
  <c r="R80" i="8"/>
  <c r="P80" i="8"/>
  <c r="N80" i="8"/>
  <c r="L80" i="8"/>
  <c r="J80" i="8"/>
  <c r="H80" i="8"/>
  <c r="AD79" i="8"/>
  <c r="AB79" i="8"/>
  <c r="Z79" i="8"/>
  <c r="Z77" i="8" s="1"/>
  <c r="X79" i="8"/>
  <c r="V79" i="8"/>
  <c r="T79" i="8"/>
  <c r="R79" i="8"/>
  <c r="P79" i="8"/>
  <c r="N79" i="8"/>
  <c r="L79" i="8"/>
  <c r="J79" i="8"/>
  <c r="H79" i="8"/>
  <c r="AD78" i="8"/>
  <c r="AB78" i="8"/>
  <c r="Z78" i="8"/>
  <c r="X78" i="8"/>
  <c r="V78" i="8"/>
  <c r="T78" i="8"/>
  <c r="R78" i="8"/>
  <c r="R77" i="8" s="1"/>
  <c r="P78" i="8"/>
  <c r="N78" i="8"/>
  <c r="L78" i="8"/>
  <c r="J78" i="8"/>
  <c r="H78" i="8"/>
  <c r="AD75" i="8"/>
  <c r="AB75" i="8"/>
  <c r="Z75" i="8"/>
  <c r="X75" i="8"/>
  <c r="V75" i="8"/>
  <c r="T75" i="8"/>
  <c r="R75" i="8"/>
  <c r="P75" i="8"/>
  <c r="N75" i="8"/>
  <c r="L75" i="8"/>
  <c r="J75" i="8"/>
  <c r="H75" i="8"/>
  <c r="AD74" i="8"/>
  <c r="AB74" i="8"/>
  <c r="Z74" i="8"/>
  <c r="X74" i="8"/>
  <c r="V74" i="8"/>
  <c r="T74" i="8"/>
  <c r="T73" i="8" s="1"/>
  <c r="R74" i="8"/>
  <c r="P74" i="8"/>
  <c r="N74" i="8"/>
  <c r="L74" i="8"/>
  <c r="J74" i="8"/>
  <c r="H74" i="8"/>
  <c r="AD70" i="8"/>
  <c r="AB70" i="8"/>
  <c r="Z70" i="8"/>
  <c r="X70" i="8"/>
  <c r="V70" i="8"/>
  <c r="T70" i="8"/>
  <c r="R70" i="8"/>
  <c r="P70" i="8"/>
  <c r="N70" i="8"/>
  <c r="L70" i="8"/>
  <c r="J70" i="8"/>
  <c r="J68" i="8" s="1"/>
  <c r="H70" i="8"/>
  <c r="AD69" i="8"/>
  <c r="AB69" i="8"/>
  <c r="Z69" i="8"/>
  <c r="X69" i="8"/>
  <c r="V69" i="8"/>
  <c r="T69" i="8"/>
  <c r="R69" i="8"/>
  <c r="R68" i="8" s="1"/>
  <c r="P69" i="8"/>
  <c r="N69" i="8"/>
  <c r="L69" i="8"/>
  <c r="J69" i="8"/>
  <c r="H69" i="8"/>
  <c r="AD66" i="8"/>
  <c r="AD65" i="8" s="1"/>
  <c r="AB66" i="8"/>
  <c r="AB65" i="8" s="1"/>
  <c r="Z66" i="8"/>
  <c r="Z65" i="8" s="1"/>
  <c r="X66" i="8"/>
  <c r="X65" i="8" s="1"/>
  <c r="V66" i="8"/>
  <c r="V65" i="8" s="1"/>
  <c r="T66" i="8"/>
  <c r="T65" i="8" s="1"/>
  <c r="R66" i="8"/>
  <c r="P66" i="8"/>
  <c r="N66" i="8"/>
  <c r="N65" i="8" s="1"/>
  <c r="L66" i="8"/>
  <c r="L65" i="8" s="1"/>
  <c r="J66" i="8"/>
  <c r="J65" i="8" s="1"/>
  <c r="H66" i="8"/>
  <c r="H65" i="8" s="1"/>
  <c r="AD63" i="8"/>
  <c r="AB63" i="8"/>
  <c r="Z63" i="8"/>
  <c r="X63" i="8"/>
  <c r="V63" i="8"/>
  <c r="T63" i="8"/>
  <c r="R63" i="8"/>
  <c r="P63" i="8"/>
  <c r="N63" i="8"/>
  <c r="L63" i="8"/>
  <c r="J63" i="8"/>
  <c r="H63" i="8"/>
  <c r="AD62" i="8"/>
  <c r="AB62" i="8"/>
  <c r="AB61" i="8" s="1"/>
  <c r="Z62" i="8"/>
  <c r="X62" i="8"/>
  <c r="V62" i="8"/>
  <c r="T62" i="8"/>
  <c r="R62" i="8"/>
  <c r="P62" i="8"/>
  <c r="N62" i="8"/>
  <c r="L62" i="8"/>
  <c r="L61" i="8" s="1"/>
  <c r="J62" i="8"/>
  <c r="H62" i="8"/>
  <c r="AD59" i="8"/>
  <c r="AB59" i="8"/>
  <c r="Z59" i="8"/>
  <c r="X59" i="8"/>
  <c r="V59" i="8"/>
  <c r="T59" i="8"/>
  <c r="R59" i="8"/>
  <c r="P59" i="8"/>
  <c r="N59" i="8"/>
  <c r="L59" i="8"/>
  <c r="J59" i="8"/>
  <c r="H59" i="8"/>
  <c r="AD58" i="8"/>
  <c r="AB58" i="8"/>
  <c r="Z58" i="8"/>
  <c r="X58" i="8"/>
  <c r="V58" i="8"/>
  <c r="T58" i="8"/>
  <c r="R58" i="8"/>
  <c r="P58" i="8"/>
  <c r="N58" i="8"/>
  <c r="L58" i="8"/>
  <c r="J58" i="8"/>
  <c r="H58" i="8"/>
  <c r="AD57" i="8"/>
  <c r="AB57" i="8"/>
  <c r="Z57" i="8"/>
  <c r="X57" i="8"/>
  <c r="V57" i="8"/>
  <c r="T57" i="8"/>
  <c r="T56" i="8" s="1"/>
  <c r="R57" i="8"/>
  <c r="R56" i="8" s="1"/>
  <c r="P57" i="8"/>
  <c r="N57" i="8"/>
  <c r="L57" i="8"/>
  <c r="J57" i="8"/>
  <c r="H57" i="8"/>
  <c r="AD54" i="8"/>
  <c r="AB54" i="8"/>
  <c r="Z54" i="8"/>
  <c r="X54" i="8"/>
  <c r="V54" i="8"/>
  <c r="T54" i="8"/>
  <c r="R54" i="8"/>
  <c r="P54" i="8"/>
  <c r="N54" i="8"/>
  <c r="L54" i="8"/>
  <c r="J54" i="8"/>
  <c r="H54" i="8"/>
  <c r="AD53" i="8"/>
  <c r="AB53" i="8"/>
  <c r="Z53" i="8"/>
  <c r="X53" i="8"/>
  <c r="V53" i="8"/>
  <c r="T53" i="8"/>
  <c r="R53" i="8"/>
  <c r="P53" i="8"/>
  <c r="N53" i="8"/>
  <c r="L53" i="8"/>
  <c r="J53" i="8"/>
  <c r="H53" i="8"/>
  <c r="AD52" i="8"/>
  <c r="AB52" i="8"/>
  <c r="Z52" i="8"/>
  <c r="X52" i="8"/>
  <c r="V52" i="8"/>
  <c r="T52" i="8"/>
  <c r="R52" i="8"/>
  <c r="P52" i="8"/>
  <c r="N52" i="8"/>
  <c r="L52" i="8"/>
  <c r="J52" i="8"/>
  <c r="H52" i="8"/>
  <c r="AD51" i="8"/>
  <c r="AB51" i="8"/>
  <c r="Z51" i="8"/>
  <c r="X51" i="8"/>
  <c r="V51" i="8"/>
  <c r="T51" i="8"/>
  <c r="R51" i="8"/>
  <c r="P51" i="8"/>
  <c r="N51" i="8"/>
  <c r="L51" i="8"/>
  <c r="J51" i="8"/>
  <c r="H51" i="8"/>
  <c r="AD50" i="8"/>
  <c r="AB50" i="8"/>
  <c r="Z50" i="8"/>
  <c r="X50" i="8"/>
  <c r="V50" i="8"/>
  <c r="T50" i="8"/>
  <c r="R50" i="8"/>
  <c r="P50" i="8"/>
  <c r="N50" i="8"/>
  <c r="L50" i="8"/>
  <c r="J50" i="8"/>
  <c r="H50" i="8"/>
  <c r="AD49" i="8"/>
  <c r="AB49" i="8"/>
  <c r="Z49" i="8"/>
  <c r="X49" i="8"/>
  <c r="V49" i="8"/>
  <c r="T49" i="8"/>
  <c r="R49" i="8"/>
  <c r="P49" i="8"/>
  <c r="N49" i="8"/>
  <c r="L49" i="8"/>
  <c r="J49" i="8"/>
  <c r="H49" i="8"/>
  <c r="AD48" i="8"/>
  <c r="AB48" i="8"/>
  <c r="Z48" i="8"/>
  <c r="X48" i="8"/>
  <c r="V48" i="8"/>
  <c r="T48" i="8"/>
  <c r="R48" i="8"/>
  <c r="P48" i="8"/>
  <c r="N48" i="8"/>
  <c r="L48" i="8"/>
  <c r="J48" i="8"/>
  <c r="H48" i="8"/>
  <c r="AD47" i="8"/>
  <c r="AB47" i="8"/>
  <c r="Z47" i="8"/>
  <c r="X47" i="8"/>
  <c r="V47" i="8"/>
  <c r="T47" i="8"/>
  <c r="R47" i="8"/>
  <c r="P47" i="8"/>
  <c r="N47" i="8"/>
  <c r="L47" i="8"/>
  <c r="J47" i="8"/>
  <c r="H47" i="8"/>
  <c r="AD46" i="8"/>
  <c r="AB46" i="8"/>
  <c r="Z46" i="8"/>
  <c r="X46" i="8"/>
  <c r="V46" i="8"/>
  <c r="T46" i="8"/>
  <c r="R46" i="8"/>
  <c r="P46" i="8"/>
  <c r="N46" i="8"/>
  <c r="L46" i="8"/>
  <c r="J46" i="8"/>
  <c r="H46" i="8"/>
  <c r="AD45" i="8"/>
  <c r="AB45" i="8"/>
  <c r="Z45" i="8"/>
  <c r="X45" i="8"/>
  <c r="V45" i="8"/>
  <c r="T45" i="8"/>
  <c r="R45" i="8"/>
  <c r="P45" i="8"/>
  <c r="N45" i="8"/>
  <c r="L45" i="8"/>
  <c r="J45" i="8"/>
  <c r="H45" i="8"/>
  <c r="AD44" i="8"/>
  <c r="AB44" i="8"/>
  <c r="Z44" i="8"/>
  <c r="X44" i="8"/>
  <c r="V44" i="8"/>
  <c r="T44" i="8"/>
  <c r="R44" i="8"/>
  <c r="P44" i="8"/>
  <c r="N44" i="8"/>
  <c r="L44" i="8"/>
  <c r="J44" i="8"/>
  <c r="H44" i="8"/>
  <c r="AD43" i="8"/>
  <c r="AB43" i="8"/>
  <c r="Z43" i="8"/>
  <c r="X43" i="8"/>
  <c r="V43" i="8"/>
  <c r="T43" i="8"/>
  <c r="R43" i="8"/>
  <c r="P43" i="8"/>
  <c r="N43" i="8"/>
  <c r="L43" i="8"/>
  <c r="J43" i="8"/>
  <c r="H43" i="8"/>
  <c r="AD42" i="8"/>
  <c r="AB42" i="8"/>
  <c r="Z42" i="8"/>
  <c r="X42" i="8"/>
  <c r="V42" i="8"/>
  <c r="T42" i="8"/>
  <c r="R42" i="8"/>
  <c r="P42" i="8"/>
  <c r="N42" i="8"/>
  <c r="L42" i="8"/>
  <c r="J42" i="8"/>
  <c r="H42" i="8"/>
  <c r="AD41" i="8"/>
  <c r="AB41" i="8"/>
  <c r="Z41" i="8"/>
  <c r="X41" i="8"/>
  <c r="V41" i="8"/>
  <c r="T41" i="8"/>
  <c r="R41" i="8"/>
  <c r="P41" i="8"/>
  <c r="N41" i="8"/>
  <c r="L41" i="8"/>
  <c r="J41" i="8"/>
  <c r="H41" i="8"/>
  <c r="AD40" i="8"/>
  <c r="AB40" i="8"/>
  <c r="Z40" i="8"/>
  <c r="X40" i="8"/>
  <c r="V40" i="8"/>
  <c r="T40" i="8"/>
  <c r="R40" i="8"/>
  <c r="P40" i="8"/>
  <c r="N40" i="8"/>
  <c r="L40" i="8"/>
  <c r="J40" i="8"/>
  <c r="H40" i="8"/>
  <c r="AD37" i="8"/>
  <c r="AB37" i="8"/>
  <c r="Z37" i="8"/>
  <c r="X37" i="8"/>
  <c r="V37" i="8"/>
  <c r="T37" i="8"/>
  <c r="R37" i="8"/>
  <c r="P37" i="8"/>
  <c r="N37" i="8"/>
  <c r="L37" i="8"/>
  <c r="J37" i="8"/>
  <c r="H37" i="8"/>
  <c r="AD36" i="8"/>
  <c r="AB36" i="8"/>
  <c r="Z36" i="8"/>
  <c r="X36" i="8"/>
  <c r="V36" i="8"/>
  <c r="T36" i="8"/>
  <c r="R36" i="8"/>
  <c r="P36" i="8"/>
  <c r="N36" i="8"/>
  <c r="L36" i="8"/>
  <c r="J36" i="8"/>
  <c r="H36" i="8"/>
  <c r="AD35" i="8"/>
  <c r="AB35" i="8"/>
  <c r="Z35" i="8"/>
  <c r="X35" i="8"/>
  <c r="V35" i="8"/>
  <c r="T35" i="8"/>
  <c r="R35" i="8"/>
  <c r="P35" i="8"/>
  <c r="N35" i="8"/>
  <c r="L35" i="8"/>
  <c r="J35" i="8"/>
  <c r="H35" i="8"/>
  <c r="AD34" i="8"/>
  <c r="AB34" i="8"/>
  <c r="Z34" i="8"/>
  <c r="X34" i="8"/>
  <c r="V34" i="8"/>
  <c r="T34" i="8"/>
  <c r="R34" i="8"/>
  <c r="P34" i="8"/>
  <c r="N34" i="8"/>
  <c r="L34" i="8"/>
  <c r="J34" i="8"/>
  <c r="H34" i="8"/>
  <c r="AD33" i="8"/>
  <c r="AB33" i="8"/>
  <c r="Z33" i="8"/>
  <c r="X33" i="8"/>
  <c r="V33" i="8"/>
  <c r="T33" i="8"/>
  <c r="R33" i="8"/>
  <c r="P33" i="8"/>
  <c r="N33" i="8"/>
  <c r="L33" i="8"/>
  <c r="J33" i="8"/>
  <c r="H33" i="8"/>
  <c r="AD30" i="8"/>
  <c r="AB30" i="8"/>
  <c r="Z30" i="8"/>
  <c r="X30" i="8"/>
  <c r="V30" i="8"/>
  <c r="T30" i="8"/>
  <c r="R30" i="8"/>
  <c r="P30" i="8"/>
  <c r="N30" i="8"/>
  <c r="L30" i="8"/>
  <c r="J30" i="8"/>
  <c r="H30" i="8"/>
  <c r="AD29" i="8"/>
  <c r="AB29" i="8"/>
  <c r="Z29" i="8"/>
  <c r="X29" i="8"/>
  <c r="V29" i="8"/>
  <c r="T29" i="8"/>
  <c r="R29" i="8"/>
  <c r="P29" i="8"/>
  <c r="N29" i="8"/>
  <c r="L29" i="8"/>
  <c r="J29" i="8"/>
  <c r="H29" i="8"/>
  <c r="AD28" i="8"/>
  <c r="AB28" i="8"/>
  <c r="AB27" i="8" s="1"/>
  <c r="Z28" i="8"/>
  <c r="X28" i="8"/>
  <c r="V28" i="8"/>
  <c r="T28" i="8"/>
  <c r="R28" i="8"/>
  <c r="P28" i="8"/>
  <c r="N28" i="8"/>
  <c r="L28" i="8"/>
  <c r="J28" i="8"/>
  <c r="H28" i="8"/>
  <c r="AD24" i="8"/>
  <c r="AB24" i="8"/>
  <c r="Z24" i="8"/>
  <c r="X24" i="8"/>
  <c r="V24" i="8"/>
  <c r="T24" i="8"/>
  <c r="R24" i="8"/>
  <c r="P24" i="8"/>
  <c r="N24" i="8"/>
  <c r="L24" i="8"/>
  <c r="J24" i="8"/>
  <c r="H24" i="8"/>
  <c r="AD23" i="8"/>
  <c r="AB23" i="8"/>
  <c r="Z23" i="8"/>
  <c r="X23" i="8"/>
  <c r="V23" i="8"/>
  <c r="T23" i="8"/>
  <c r="R23" i="8"/>
  <c r="P23" i="8"/>
  <c r="N23" i="8"/>
  <c r="L23" i="8"/>
  <c r="J23" i="8"/>
  <c r="H23" i="8"/>
  <c r="AD22" i="8"/>
  <c r="AB22" i="8"/>
  <c r="Z22" i="8"/>
  <c r="X22" i="8"/>
  <c r="V22" i="8"/>
  <c r="T22" i="8"/>
  <c r="R22" i="8"/>
  <c r="P22" i="8"/>
  <c r="N22" i="8"/>
  <c r="L22" i="8"/>
  <c r="J22" i="8"/>
  <c r="H22" i="8"/>
  <c r="AD21" i="8"/>
  <c r="AB21" i="8"/>
  <c r="Z21" i="8"/>
  <c r="X21" i="8"/>
  <c r="V21" i="8"/>
  <c r="T21" i="8"/>
  <c r="R21" i="8"/>
  <c r="P21" i="8"/>
  <c r="N21" i="8"/>
  <c r="L21" i="8"/>
  <c r="J21" i="8"/>
  <c r="H21" i="8"/>
  <c r="AD20" i="8"/>
  <c r="AB20" i="8"/>
  <c r="Z20" i="8"/>
  <c r="X20" i="8"/>
  <c r="V20" i="8"/>
  <c r="T20" i="8"/>
  <c r="R20" i="8"/>
  <c r="P20" i="8"/>
  <c r="N20" i="8"/>
  <c r="L20" i="8"/>
  <c r="J20" i="8"/>
  <c r="H20" i="8"/>
  <c r="AD19" i="8"/>
  <c r="AB19" i="8"/>
  <c r="AB18" i="8" s="1"/>
  <c r="Z19" i="8"/>
  <c r="X19" i="8"/>
  <c r="V19" i="8"/>
  <c r="T19" i="8"/>
  <c r="R19" i="8"/>
  <c r="P19" i="8"/>
  <c r="N19" i="8"/>
  <c r="L19" i="8"/>
  <c r="L18" i="8" s="1"/>
  <c r="J19" i="8"/>
  <c r="H19" i="8"/>
  <c r="AD16" i="8"/>
  <c r="AB16" i="8"/>
  <c r="Z16" i="8"/>
  <c r="X16" i="8"/>
  <c r="V16" i="8"/>
  <c r="T16" i="8"/>
  <c r="R16" i="8"/>
  <c r="P16" i="8"/>
  <c r="N16" i="8"/>
  <c r="L16" i="8"/>
  <c r="J16" i="8"/>
  <c r="H16" i="8"/>
  <c r="AD15" i="8"/>
  <c r="AB15" i="8"/>
  <c r="AB14" i="8" s="1"/>
  <c r="Z15" i="8"/>
  <c r="X15" i="8"/>
  <c r="V15" i="8"/>
  <c r="T15" i="8"/>
  <c r="R15" i="8"/>
  <c r="P15" i="8"/>
  <c r="N15" i="8"/>
  <c r="L15" i="8"/>
  <c r="L14" i="8" s="1"/>
  <c r="J15" i="8"/>
  <c r="H15" i="8"/>
  <c r="AD11" i="8"/>
  <c r="AD10" i="8" s="1"/>
  <c r="AB11" i="8"/>
  <c r="Z11" i="8"/>
  <c r="X11" i="8"/>
  <c r="V11" i="8"/>
  <c r="T11" i="8"/>
  <c r="R11" i="8"/>
  <c r="P11" i="8"/>
  <c r="P10" i="8" s="1"/>
  <c r="N11" i="8"/>
  <c r="N10" i="8" s="1"/>
  <c r="L11" i="8"/>
  <c r="J11" i="8"/>
  <c r="H11" i="8"/>
  <c r="AD8" i="8"/>
  <c r="AB8" i="8"/>
  <c r="Z8" i="8"/>
  <c r="X8" i="8"/>
  <c r="V8" i="8"/>
  <c r="T8" i="8"/>
  <c r="R8" i="8"/>
  <c r="P8" i="8"/>
  <c r="N8" i="8"/>
  <c r="L8" i="8"/>
  <c r="J8" i="8"/>
  <c r="H8" i="8"/>
  <c r="AD7" i="8"/>
  <c r="AB7" i="8"/>
  <c r="Z7" i="8"/>
  <c r="X7" i="8"/>
  <c r="V7" i="8"/>
  <c r="T7" i="8"/>
  <c r="R7" i="8"/>
  <c r="P7" i="8"/>
  <c r="N7" i="8"/>
  <c r="L7" i="8"/>
  <c r="J7" i="8"/>
  <c r="H7" i="8"/>
  <c r="AD6" i="8"/>
  <c r="AB6" i="8"/>
  <c r="Z6" i="8"/>
  <c r="X6" i="8"/>
  <c r="V6" i="8"/>
  <c r="T6" i="8"/>
  <c r="R6" i="8"/>
  <c r="P6" i="8"/>
  <c r="N6" i="8"/>
  <c r="L6" i="8"/>
  <c r="J6" i="8"/>
  <c r="H6" i="8"/>
  <c r="AD5" i="8"/>
  <c r="AB5" i="8"/>
  <c r="Z5" i="8"/>
  <c r="X5" i="8"/>
  <c r="V5" i="8"/>
  <c r="T5" i="8"/>
  <c r="T4" i="8" s="1"/>
  <c r="R5" i="8"/>
  <c r="P5" i="8"/>
  <c r="N5" i="8"/>
  <c r="L5" i="8"/>
  <c r="J5" i="8"/>
  <c r="H5" i="8"/>
  <c r="F3" i="8"/>
  <c r="AD97" i="8"/>
  <c r="AB97" i="8"/>
  <c r="Z97" i="8"/>
  <c r="X97" i="8"/>
  <c r="V97" i="8"/>
  <c r="T97" i="8"/>
  <c r="X90" i="8"/>
  <c r="X56" i="8"/>
  <c r="R97" i="8"/>
  <c r="P97" i="8"/>
  <c r="P90" i="8"/>
  <c r="P82" i="8"/>
  <c r="P73" i="8"/>
  <c r="R65" i="8"/>
  <c r="P65" i="8"/>
  <c r="P61" i="8"/>
  <c r="N97" i="8"/>
  <c r="L97" i="8"/>
  <c r="J97" i="8"/>
  <c r="J86" i="8"/>
  <c r="H97" i="8"/>
  <c r="H90" i="8"/>
  <c r="H77" i="8"/>
  <c r="H73" i="8"/>
  <c r="H61" i="8"/>
  <c r="H56" i="8"/>
  <c r="C100" i="8"/>
  <c r="C99" i="8"/>
  <c r="C98" i="8"/>
  <c r="E97" i="8"/>
  <c r="C93" i="8"/>
  <c r="C92" i="8"/>
  <c r="C91" i="8"/>
  <c r="E90" i="8"/>
  <c r="C88" i="8"/>
  <c r="C87" i="8"/>
  <c r="E86" i="8"/>
  <c r="C84" i="8"/>
  <c r="C83" i="8"/>
  <c r="E82" i="8"/>
  <c r="C80" i="8"/>
  <c r="C79" i="8"/>
  <c r="C78" i="8"/>
  <c r="E77" i="8"/>
  <c r="C75" i="8"/>
  <c r="C74" i="8"/>
  <c r="E73" i="8"/>
  <c r="C71" i="8"/>
  <c r="C70" i="8"/>
  <c r="C69" i="8"/>
  <c r="E68" i="8"/>
  <c r="C66" i="8"/>
  <c r="E65" i="8"/>
  <c r="C63" i="8"/>
  <c r="C62" i="8"/>
  <c r="E61" i="8"/>
  <c r="C59" i="8"/>
  <c r="C58" i="8"/>
  <c r="C57" i="8"/>
  <c r="E56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E39" i="8"/>
  <c r="C38" i="8"/>
  <c r="C37" i="8"/>
  <c r="C36" i="8"/>
  <c r="C35" i="8"/>
  <c r="C34" i="8"/>
  <c r="C33" i="8"/>
  <c r="E32" i="8"/>
  <c r="C31" i="8"/>
  <c r="C30" i="8"/>
  <c r="C29" i="8"/>
  <c r="C28" i="8"/>
  <c r="E27" i="8"/>
  <c r="C25" i="8"/>
  <c r="C24" i="8"/>
  <c r="C23" i="8"/>
  <c r="C22" i="8"/>
  <c r="C21" i="8"/>
  <c r="C20" i="8"/>
  <c r="C19" i="8"/>
  <c r="E18" i="8"/>
  <c r="C17" i="8"/>
  <c r="C16" i="8"/>
  <c r="C15" i="8"/>
  <c r="E14" i="8"/>
  <c r="C13" i="8"/>
  <c r="C11" i="8"/>
  <c r="E10" i="8"/>
  <c r="C9" i="8"/>
  <c r="C8" i="8"/>
  <c r="C7" i="8"/>
  <c r="C6" i="8"/>
  <c r="C5" i="8"/>
  <c r="E4" i="8"/>
  <c r="F99" i="8" s="1"/>
  <c r="Q100" i="1"/>
  <c r="Q99" i="1"/>
  <c r="Q98" i="1"/>
  <c r="N97" i="1"/>
  <c r="L97" i="1"/>
  <c r="Q93" i="1"/>
  <c r="Q92" i="1"/>
  <c r="Q91" i="1"/>
  <c r="N90" i="1"/>
  <c r="L90" i="1"/>
  <c r="Q90" i="1" s="1"/>
  <c r="Q89" i="1"/>
  <c r="Q88" i="1"/>
  <c r="Q87" i="1"/>
  <c r="N86" i="1"/>
  <c r="L86" i="1"/>
  <c r="Q86" i="1" s="1"/>
  <c r="Q85" i="1"/>
  <c r="Q84" i="1"/>
  <c r="Q83" i="1"/>
  <c r="N82" i="1"/>
  <c r="L82" i="1"/>
  <c r="Q81" i="1"/>
  <c r="Q80" i="1"/>
  <c r="Q79" i="1"/>
  <c r="Q78" i="1"/>
  <c r="N77" i="1"/>
  <c r="L77" i="1"/>
  <c r="Q77" i="1" s="1"/>
  <c r="Q76" i="1"/>
  <c r="Q75" i="1"/>
  <c r="Q74" i="1"/>
  <c r="N73" i="1"/>
  <c r="L73" i="1"/>
  <c r="Q71" i="1"/>
  <c r="Q70" i="1"/>
  <c r="Q69" i="1"/>
  <c r="N68" i="1"/>
  <c r="L68" i="1"/>
  <c r="Q67" i="1"/>
  <c r="Q66" i="1"/>
  <c r="N65" i="1"/>
  <c r="L65" i="1"/>
  <c r="Q65" i="1" s="1"/>
  <c r="Q64" i="1"/>
  <c r="Q63" i="1"/>
  <c r="P63" i="1"/>
  <c r="Q62" i="1"/>
  <c r="P62" i="1"/>
  <c r="N61" i="1"/>
  <c r="L61" i="1"/>
  <c r="Q60" i="1"/>
  <c r="Q59" i="1"/>
  <c r="P59" i="1"/>
  <c r="Q58" i="1"/>
  <c r="P58" i="1"/>
  <c r="Q57" i="1"/>
  <c r="P57" i="1"/>
  <c r="N56" i="1"/>
  <c r="L56" i="1"/>
  <c r="Q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N39" i="1"/>
  <c r="L39" i="1"/>
  <c r="Q38" i="1"/>
  <c r="Q37" i="1"/>
  <c r="P37" i="1"/>
  <c r="Q36" i="1"/>
  <c r="P36" i="1"/>
  <c r="Q35" i="1"/>
  <c r="P35" i="1"/>
  <c r="Q34" i="1"/>
  <c r="P34" i="1"/>
  <c r="Q33" i="1"/>
  <c r="P33" i="1"/>
  <c r="N32" i="1"/>
  <c r="L32" i="1"/>
  <c r="Q31" i="1"/>
  <c r="Q30" i="1"/>
  <c r="P30" i="1"/>
  <c r="Q29" i="1"/>
  <c r="P29" i="1"/>
  <c r="Q28" i="1"/>
  <c r="P28" i="1"/>
  <c r="N27" i="1"/>
  <c r="L27" i="1"/>
  <c r="Q25" i="1"/>
  <c r="Q24" i="1"/>
  <c r="P24" i="1"/>
  <c r="Q23" i="1"/>
  <c r="P23" i="1"/>
  <c r="Q22" i="1"/>
  <c r="P22" i="1"/>
  <c r="Q21" i="1"/>
  <c r="P21" i="1"/>
  <c r="Q20" i="1"/>
  <c r="P20" i="1"/>
  <c r="Q19" i="1"/>
  <c r="P19" i="1"/>
  <c r="N18" i="1"/>
  <c r="L18" i="1"/>
  <c r="Q17" i="1"/>
  <c r="Q16" i="1"/>
  <c r="P16" i="1"/>
  <c r="Q15" i="1"/>
  <c r="P15" i="1"/>
  <c r="N14" i="1"/>
  <c r="L14" i="1"/>
  <c r="Q14" i="1" s="1"/>
  <c r="Q13" i="1"/>
  <c r="Q11" i="1"/>
  <c r="P11" i="1"/>
  <c r="N10" i="1"/>
  <c r="L10" i="1"/>
  <c r="Q10" i="1" s="1"/>
  <c r="Q8" i="1"/>
  <c r="P8" i="1"/>
  <c r="Q7" i="1"/>
  <c r="P7" i="1"/>
  <c r="Q6" i="1"/>
  <c r="P6" i="1"/>
  <c r="P5" i="1"/>
  <c r="Q5" i="1" s="1"/>
  <c r="N4" i="1"/>
  <c r="L4" i="1"/>
  <c r="J85" i="1"/>
  <c r="C85" i="1"/>
  <c r="J84" i="1"/>
  <c r="C84" i="1"/>
  <c r="J83" i="1"/>
  <c r="C83" i="1"/>
  <c r="G82" i="1"/>
  <c r="E82" i="1"/>
  <c r="C100" i="1"/>
  <c r="C99" i="1"/>
  <c r="C98" i="1"/>
  <c r="C93" i="1"/>
  <c r="C92" i="1"/>
  <c r="C91" i="1"/>
  <c r="C89" i="1"/>
  <c r="C88" i="1"/>
  <c r="C87" i="1"/>
  <c r="C81" i="1"/>
  <c r="C80" i="1"/>
  <c r="C79" i="1"/>
  <c r="C78" i="1"/>
  <c r="C76" i="1"/>
  <c r="C75" i="1"/>
  <c r="C74" i="1"/>
  <c r="C71" i="1"/>
  <c r="C70" i="1"/>
  <c r="C69" i="1"/>
  <c r="C67" i="1"/>
  <c r="C66" i="1"/>
  <c r="C64" i="1"/>
  <c r="C62" i="1"/>
  <c r="C60" i="1"/>
  <c r="C59" i="1"/>
  <c r="C58" i="1"/>
  <c r="C5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1" i="1"/>
  <c r="C30" i="1"/>
  <c r="C29" i="1"/>
  <c r="C28" i="1"/>
  <c r="C25" i="1"/>
  <c r="C24" i="1"/>
  <c r="C23" i="1"/>
  <c r="C22" i="1"/>
  <c r="C21" i="1"/>
  <c r="C20" i="1"/>
  <c r="C19" i="1"/>
  <c r="C17" i="1"/>
  <c r="C16" i="1"/>
  <c r="C15" i="1"/>
  <c r="C13" i="1"/>
  <c r="C11" i="1"/>
  <c r="C9" i="1"/>
  <c r="C8" i="1"/>
  <c r="C7" i="1"/>
  <c r="C6" i="1"/>
  <c r="C5" i="1"/>
  <c r="C63" i="1"/>
  <c r="J63" i="1"/>
  <c r="I63" i="1"/>
  <c r="I62" i="1"/>
  <c r="I59" i="1"/>
  <c r="I58" i="1"/>
  <c r="I57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6" i="1"/>
  <c r="I35" i="1"/>
  <c r="I34" i="1"/>
  <c r="I33" i="1"/>
  <c r="I30" i="1"/>
  <c r="I29" i="1"/>
  <c r="I28" i="1"/>
  <c r="J67" i="1"/>
  <c r="J66" i="1"/>
  <c r="G65" i="1"/>
  <c r="E65" i="1"/>
  <c r="J65" i="1" s="1"/>
  <c r="R27" i="8" l="1"/>
  <c r="H10" i="8"/>
  <c r="T10" i="8"/>
  <c r="U10" i="8" s="1"/>
  <c r="N86" i="8"/>
  <c r="X10" i="8"/>
  <c r="T14" i="8"/>
  <c r="AB56" i="8"/>
  <c r="T61" i="8"/>
  <c r="T68" i="8"/>
  <c r="U68" i="8" s="1"/>
  <c r="L68" i="8"/>
  <c r="AB68" i="8"/>
  <c r="L73" i="8"/>
  <c r="AB73" i="8"/>
  <c r="AB94" i="8" s="1"/>
  <c r="L77" i="8"/>
  <c r="AB77" i="8"/>
  <c r="T82" i="8"/>
  <c r="T86" i="8"/>
  <c r="U86" i="8" s="1"/>
  <c r="T90" i="8"/>
  <c r="U90" i="8" s="1"/>
  <c r="AB39" i="8"/>
  <c r="L56" i="8"/>
  <c r="R10" i="8"/>
  <c r="P68" i="1"/>
  <c r="P82" i="1"/>
  <c r="L27" i="8"/>
  <c r="T77" i="8"/>
  <c r="Z14" i="8"/>
  <c r="J18" i="8"/>
  <c r="Z18" i="8"/>
  <c r="J82" i="8"/>
  <c r="Z82" i="8"/>
  <c r="Z86" i="8"/>
  <c r="J90" i="8"/>
  <c r="X61" i="8"/>
  <c r="X82" i="8"/>
  <c r="X86" i="8"/>
  <c r="R18" i="8"/>
  <c r="J56" i="8"/>
  <c r="J77" i="8"/>
  <c r="Z27" i="8"/>
  <c r="Z10" i="8"/>
  <c r="V10" i="8"/>
  <c r="L82" i="8"/>
  <c r="J10" i="8"/>
  <c r="R14" i="8"/>
  <c r="R39" i="8"/>
  <c r="Z4" i="8"/>
  <c r="AA65" i="8" s="1"/>
  <c r="R73" i="8"/>
  <c r="Z90" i="8"/>
  <c r="P18" i="8"/>
  <c r="V4" i="8"/>
  <c r="W98" i="8" s="1"/>
  <c r="N14" i="8"/>
  <c r="AD14" i="8"/>
  <c r="N18" i="8"/>
  <c r="AD18" i="8"/>
  <c r="N27" i="8"/>
  <c r="AD27" i="8"/>
  <c r="AD39" i="8"/>
  <c r="N61" i="8"/>
  <c r="V68" i="8"/>
  <c r="V73" i="8"/>
  <c r="V77" i="8"/>
  <c r="N77" i="8"/>
  <c r="N82" i="8"/>
  <c r="AD82" i="8"/>
  <c r="AD86" i="8"/>
  <c r="N90" i="8"/>
  <c r="AD90" i="8"/>
  <c r="L10" i="8"/>
  <c r="H4" i="8"/>
  <c r="X4" i="8"/>
  <c r="P14" i="8"/>
  <c r="P27" i="8"/>
  <c r="H32" i="8"/>
  <c r="H68" i="8"/>
  <c r="X68" i="8"/>
  <c r="X73" i="8"/>
  <c r="X77" i="8"/>
  <c r="P86" i="8"/>
  <c r="R90" i="8"/>
  <c r="T27" i="8"/>
  <c r="U27" i="8" s="1"/>
  <c r="Z68" i="8"/>
  <c r="J73" i="8"/>
  <c r="Z73" i="8"/>
  <c r="AB4" i="8"/>
  <c r="AC56" i="8" s="1"/>
  <c r="AB10" i="8"/>
  <c r="T18" i="8"/>
  <c r="U18" i="8" s="1"/>
  <c r="AD4" i="8"/>
  <c r="V14" i="8"/>
  <c r="V18" i="8"/>
  <c r="V27" i="8"/>
  <c r="V39" i="8"/>
  <c r="N68" i="8"/>
  <c r="AD68" i="8"/>
  <c r="N73" i="8"/>
  <c r="AD73" i="8"/>
  <c r="AE73" i="8" s="1"/>
  <c r="AD77" i="8"/>
  <c r="V82" i="8"/>
  <c r="V86" i="8"/>
  <c r="V90" i="8"/>
  <c r="P4" i="8"/>
  <c r="H14" i="8"/>
  <c r="I14" i="8" s="1"/>
  <c r="X14" i="8"/>
  <c r="X18" i="8"/>
  <c r="H27" i="8"/>
  <c r="X27" i="8"/>
  <c r="P56" i="8"/>
  <c r="P68" i="8"/>
  <c r="P77" i="8"/>
  <c r="H82" i="8"/>
  <c r="I82" i="8" s="1"/>
  <c r="H86" i="8"/>
  <c r="R4" i="8"/>
  <c r="J14" i="8"/>
  <c r="Z39" i="8"/>
  <c r="M100" i="1"/>
  <c r="Q39" i="1"/>
  <c r="O91" i="1"/>
  <c r="Q32" i="1"/>
  <c r="P61" i="1"/>
  <c r="P27" i="1"/>
  <c r="I82" i="1"/>
  <c r="P56" i="1"/>
  <c r="P18" i="1"/>
  <c r="Q68" i="1"/>
  <c r="L94" i="1"/>
  <c r="Q18" i="1"/>
  <c r="Q56" i="1"/>
  <c r="Q82" i="1"/>
  <c r="M12" i="1"/>
  <c r="P10" i="1"/>
  <c r="P90" i="1"/>
  <c r="O12" i="1"/>
  <c r="P32" i="1"/>
  <c r="P65" i="1"/>
  <c r="N94" i="1"/>
  <c r="P77" i="1"/>
  <c r="P97" i="1"/>
  <c r="H18" i="8"/>
  <c r="P39" i="8"/>
  <c r="X39" i="8"/>
  <c r="H39" i="8"/>
  <c r="J27" i="8"/>
  <c r="J39" i="8"/>
  <c r="Z56" i="8"/>
  <c r="J61" i="8"/>
  <c r="R61" i="8"/>
  <c r="Z61" i="8"/>
  <c r="T39" i="8"/>
  <c r="U39" i="8" s="1"/>
  <c r="L39" i="8"/>
  <c r="N39" i="8"/>
  <c r="N56" i="8"/>
  <c r="V56" i="8"/>
  <c r="AD56" i="8"/>
  <c r="V61" i="8"/>
  <c r="AD61" i="8"/>
  <c r="J4" i="8"/>
  <c r="E94" i="8"/>
  <c r="F94" i="8" s="1"/>
  <c r="F10" i="8"/>
  <c r="F32" i="8"/>
  <c r="F61" i="8"/>
  <c r="F65" i="8"/>
  <c r="F82" i="8"/>
  <c r="F86" i="8"/>
  <c r="F18" i="8"/>
  <c r="F90" i="8"/>
  <c r="F27" i="8"/>
  <c r="N4" i="8"/>
  <c r="L4" i="8"/>
  <c r="F56" i="8"/>
  <c r="F68" i="8"/>
  <c r="F97" i="8"/>
  <c r="F39" i="8"/>
  <c r="U65" i="8"/>
  <c r="U14" i="8"/>
  <c r="S65" i="8"/>
  <c r="S86" i="8"/>
  <c r="F77" i="8"/>
  <c r="U56" i="8"/>
  <c r="U61" i="8"/>
  <c r="AA99" i="8"/>
  <c r="AA86" i="8"/>
  <c r="U97" i="8"/>
  <c r="U73" i="8"/>
  <c r="U98" i="8"/>
  <c r="U82" i="8"/>
  <c r="U99" i="8"/>
  <c r="AD26" i="8"/>
  <c r="T32" i="8"/>
  <c r="U32" i="8" s="1"/>
  <c r="R32" i="8"/>
  <c r="S32" i="8" s="1"/>
  <c r="F14" i="8"/>
  <c r="F31" i="8"/>
  <c r="F73" i="8"/>
  <c r="F98" i="8"/>
  <c r="E26" i="8"/>
  <c r="O14" i="1"/>
  <c r="O97" i="1"/>
  <c r="O10" i="1"/>
  <c r="O61" i="1"/>
  <c r="O86" i="1"/>
  <c r="O39" i="1"/>
  <c r="O11" i="1"/>
  <c r="O27" i="1"/>
  <c r="M16" i="1"/>
  <c r="M10" i="1"/>
  <c r="M15" i="1"/>
  <c r="M18" i="1"/>
  <c r="O19" i="1"/>
  <c r="P4" i="1"/>
  <c r="M11" i="1"/>
  <c r="O15" i="1"/>
  <c r="O16" i="1"/>
  <c r="M27" i="1"/>
  <c r="Q27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M57" i="1"/>
  <c r="M58" i="1"/>
  <c r="M59" i="1"/>
  <c r="M60" i="1"/>
  <c r="M61" i="1"/>
  <c r="Q61" i="1"/>
  <c r="M71" i="1"/>
  <c r="O73" i="1"/>
  <c r="O74" i="1"/>
  <c r="M80" i="1"/>
  <c r="O81" i="1"/>
  <c r="M83" i="1"/>
  <c r="O84" i="1"/>
  <c r="O87" i="1"/>
  <c r="M93" i="1"/>
  <c r="M97" i="1"/>
  <c r="Q97" i="1"/>
  <c r="M99" i="1"/>
  <c r="O100" i="1"/>
  <c r="P14" i="1"/>
  <c r="L26" i="1"/>
  <c r="M28" i="1"/>
  <c r="M29" i="1"/>
  <c r="M30" i="1"/>
  <c r="M31" i="1"/>
  <c r="M32" i="1"/>
  <c r="P39" i="1"/>
  <c r="O56" i="1"/>
  <c r="O57" i="1"/>
  <c r="O58" i="1"/>
  <c r="O59" i="1"/>
  <c r="O60" i="1"/>
  <c r="M62" i="1"/>
  <c r="M63" i="1"/>
  <c r="M64" i="1"/>
  <c r="M65" i="1"/>
  <c r="M67" i="1"/>
  <c r="M68" i="1"/>
  <c r="M70" i="1"/>
  <c r="O71" i="1"/>
  <c r="P73" i="1"/>
  <c r="M76" i="1"/>
  <c r="M77" i="1"/>
  <c r="M79" i="1"/>
  <c r="O80" i="1"/>
  <c r="O82" i="1"/>
  <c r="O83" i="1"/>
  <c r="P86" i="1"/>
  <c r="M89" i="1"/>
  <c r="M90" i="1"/>
  <c r="M92" i="1"/>
  <c r="O93" i="1"/>
  <c r="M98" i="1"/>
  <c r="O99" i="1"/>
  <c r="M14" i="1"/>
  <c r="M19" i="1"/>
  <c r="M20" i="1"/>
  <c r="M21" i="1"/>
  <c r="M22" i="1"/>
  <c r="M23" i="1"/>
  <c r="M24" i="1"/>
  <c r="M25" i="1"/>
  <c r="O28" i="1"/>
  <c r="O29" i="1"/>
  <c r="O30" i="1"/>
  <c r="O31" i="1"/>
  <c r="M33" i="1"/>
  <c r="M34" i="1"/>
  <c r="M35" i="1"/>
  <c r="M36" i="1"/>
  <c r="M37" i="1"/>
  <c r="M38" i="1"/>
  <c r="M39" i="1"/>
  <c r="O62" i="1"/>
  <c r="O63" i="1"/>
  <c r="O64" i="1"/>
  <c r="M66" i="1"/>
  <c r="O67" i="1"/>
  <c r="M69" i="1"/>
  <c r="O70" i="1"/>
  <c r="M73" i="1"/>
  <c r="Q73" i="1"/>
  <c r="M75" i="1"/>
  <c r="O76" i="1"/>
  <c r="M78" i="1"/>
  <c r="O79" i="1"/>
  <c r="M85" i="1"/>
  <c r="M86" i="1"/>
  <c r="M88" i="1"/>
  <c r="O89" i="1"/>
  <c r="M91" i="1"/>
  <c r="O92" i="1"/>
  <c r="O98" i="1"/>
  <c r="O18" i="1"/>
  <c r="O20" i="1"/>
  <c r="O21" i="1"/>
  <c r="O22" i="1"/>
  <c r="O23" i="1"/>
  <c r="O24" i="1"/>
  <c r="O25" i="1"/>
  <c r="N26" i="1"/>
  <c r="O32" i="1"/>
  <c r="O33" i="1"/>
  <c r="O34" i="1"/>
  <c r="O35" i="1"/>
  <c r="O36" i="1"/>
  <c r="O37" i="1"/>
  <c r="O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O65" i="1"/>
  <c r="O66" i="1"/>
  <c r="O68" i="1"/>
  <c r="O69" i="1"/>
  <c r="M74" i="1"/>
  <c r="O75" i="1"/>
  <c r="O77" i="1"/>
  <c r="O78" i="1"/>
  <c r="M81" i="1"/>
  <c r="M82" i="1"/>
  <c r="M84" i="1"/>
  <c r="O85" i="1"/>
  <c r="M87" i="1"/>
  <c r="O88" i="1"/>
  <c r="O90" i="1"/>
  <c r="J82" i="1"/>
  <c r="I65" i="1"/>
  <c r="J16" i="1"/>
  <c r="I16" i="1"/>
  <c r="J17" i="1"/>
  <c r="J15" i="1"/>
  <c r="I15" i="1"/>
  <c r="G14" i="1"/>
  <c r="E14" i="1"/>
  <c r="J100" i="1"/>
  <c r="J98" i="1"/>
  <c r="J93" i="1"/>
  <c r="J92" i="1"/>
  <c r="J91" i="1"/>
  <c r="J89" i="1"/>
  <c r="J88" i="1"/>
  <c r="J87" i="1"/>
  <c r="J81" i="1"/>
  <c r="J80" i="1"/>
  <c r="J79" i="1"/>
  <c r="J78" i="1"/>
  <c r="J76" i="1"/>
  <c r="J75" i="1"/>
  <c r="J74" i="1"/>
  <c r="J71" i="1"/>
  <c r="J70" i="1"/>
  <c r="J69" i="1"/>
  <c r="J64" i="1"/>
  <c r="J62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1" i="1"/>
  <c r="J30" i="1"/>
  <c r="J29" i="1"/>
  <c r="J28" i="1"/>
  <c r="J25" i="1"/>
  <c r="J24" i="1"/>
  <c r="J23" i="1"/>
  <c r="J22" i="1"/>
  <c r="J21" i="1"/>
  <c r="J20" i="1"/>
  <c r="J13" i="1"/>
  <c r="J11" i="1"/>
  <c r="J8" i="1"/>
  <c r="J7" i="1"/>
  <c r="J5" i="1"/>
  <c r="I23" i="1"/>
  <c r="I22" i="1"/>
  <c r="I21" i="1"/>
  <c r="I20" i="1"/>
  <c r="I19" i="1"/>
  <c r="J19" i="1" s="1"/>
  <c r="I11" i="1"/>
  <c r="I8" i="1"/>
  <c r="I7" i="1"/>
  <c r="I6" i="1"/>
  <c r="J6" i="1" s="1"/>
  <c r="I5" i="1"/>
  <c r="G90" i="1"/>
  <c r="G86" i="1"/>
  <c r="G77" i="1"/>
  <c r="G73" i="1"/>
  <c r="G68" i="1"/>
  <c r="G61" i="1"/>
  <c r="G56" i="1"/>
  <c r="G39" i="1"/>
  <c r="G32" i="1"/>
  <c r="G27" i="1"/>
  <c r="G18" i="1"/>
  <c r="G10" i="1"/>
  <c r="G4" i="1"/>
  <c r="Y10" i="8" l="1"/>
  <c r="AA10" i="8"/>
  <c r="W65" i="8"/>
  <c r="W56" i="8"/>
  <c r="T94" i="8"/>
  <c r="U94" i="8" s="1"/>
  <c r="AC82" i="8"/>
  <c r="L94" i="8"/>
  <c r="U77" i="8"/>
  <c r="W73" i="8"/>
  <c r="W90" i="8"/>
  <c r="J94" i="8"/>
  <c r="K94" i="8" s="1"/>
  <c r="R94" i="8"/>
  <c r="S94" i="8" s="1"/>
  <c r="AE90" i="8"/>
  <c r="W68" i="8"/>
  <c r="S73" i="8"/>
  <c r="AE97" i="8"/>
  <c r="S18" i="8"/>
  <c r="AE61" i="8"/>
  <c r="R26" i="8"/>
  <c r="R72" i="8" s="1"/>
  <c r="AE99" i="8"/>
  <c r="S10" i="8"/>
  <c r="S61" i="8"/>
  <c r="S97" i="8"/>
  <c r="S27" i="8"/>
  <c r="S98" i="8"/>
  <c r="S99" i="8"/>
  <c r="S82" i="8"/>
  <c r="AA68" i="8"/>
  <c r="W77" i="8"/>
  <c r="P94" i="8"/>
  <c r="Q94" i="8" s="1"/>
  <c r="S77" i="8"/>
  <c r="S14" i="8"/>
  <c r="N94" i="8"/>
  <c r="O94" i="8" s="1"/>
  <c r="W97" i="8"/>
  <c r="K56" i="8"/>
  <c r="W99" i="8"/>
  <c r="V32" i="8"/>
  <c r="W32" i="8" s="1"/>
  <c r="Z94" i="8"/>
  <c r="AA94" i="8" s="1"/>
  <c r="W82" i="8"/>
  <c r="W18" i="8"/>
  <c r="W10" i="8"/>
  <c r="H94" i="8"/>
  <c r="I94" i="8" s="1"/>
  <c r="AE65" i="8"/>
  <c r="AE10" i="8"/>
  <c r="AE39" i="8"/>
  <c r="AE18" i="8"/>
  <c r="AE56" i="8"/>
  <c r="AE14" i="8"/>
  <c r="AD32" i="8"/>
  <c r="AE32" i="8" s="1"/>
  <c r="AE98" i="8"/>
  <c r="AE86" i="8"/>
  <c r="AC90" i="8"/>
  <c r="AC98" i="8"/>
  <c r="AC97" i="8"/>
  <c r="X94" i="8"/>
  <c r="Y94" i="8" s="1"/>
  <c r="Y86" i="8"/>
  <c r="T26" i="8"/>
  <c r="U26" i="8" s="1"/>
  <c r="S90" i="8"/>
  <c r="S39" i="8"/>
  <c r="S68" i="8"/>
  <c r="S56" i="8"/>
  <c r="M71" i="8"/>
  <c r="H26" i="8"/>
  <c r="I26" i="8" s="1"/>
  <c r="Q77" i="8"/>
  <c r="Q61" i="8"/>
  <c r="Q56" i="8"/>
  <c r="P32" i="8"/>
  <c r="Q32" i="8" s="1"/>
  <c r="Q98" i="8"/>
  <c r="Q99" i="8"/>
  <c r="AB32" i="8"/>
  <c r="AC32" i="8" s="1"/>
  <c r="AC73" i="8"/>
  <c r="AC77" i="8"/>
  <c r="AC86" i="8"/>
  <c r="Q86" i="8"/>
  <c r="Y73" i="8"/>
  <c r="AC10" i="8"/>
  <c r="AB26" i="8"/>
  <c r="AA61" i="8"/>
  <c r="Y56" i="8"/>
  <c r="Y97" i="8"/>
  <c r="Y18" i="8"/>
  <c r="AA14" i="8"/>
  <c r="AA77" i="8"/>
  <c r="Y68" i="8"/>
  <c r="M99" i="8"/>
  <c r="Z26" i="8"/>
  <c r="AA82" i="8"/>
  <c r="X32" i="8"/>
  <c r="Y32" i="8" s="1"/>
  <c r="Y77" i="8"/>
  <c r="AA27" i="8"/>
  <c r="X26" i="8"/>
  <c r="AA56" i="8"/>
  <c r="I98" i="8"/>
  <c r="Y27" i="8"/>
  <c r="AA39" i="8"/>
  <c r="Z32" i="8"/>
  <c r="AA32" i="8" s="1"/>
  <c r="AA98" i="8"/>
  <c r="Y61" i="8"/>
  <c r="I99" i="8"/>
  <c r="I39" i="8"/>
  <c r="Y98" i="8"/>
  <c r="W39" i="8"/>
  <c r="AC94" i="8"/>
  <c r="I65" i="8"/>
  <c r="W86" i="8"/>
  <c r="W27" i="8"/>
  <c r="Y39" i="8"/>
  <c r="Y82" i="8"/>
  <c r="Y99" i="8"/>
  <c r="Q82" i="8"/>
  <c r="Y14" i="8"/>
  <c r="I18" i="8"/>
  <c r="Y65" i="8"/>
  <c r="AA18" i="8"/>
  <c r="AA97" i="8"/>
  <c r="AA90" i="8"/>
  <c r="Y90" i="8"/>
  <c r="Q73" i="8"/>
  <c r="I86" i="8"/>
  <c r="I10" i="8"/>
  <c r="Q14" i="8"/>
  <c r="I27" i="8"/>
  <c r="I77" i="8"/>
  <c r="I61" i="8"/>
  <c r="I68" i="8"/>
  <c r="AA73" i="8"/>
  <c r="AE68" i="8"/>
  <c r="I56" i="8"/>
  <c r="I32" i="8"/>
  <c r="I97" i="8"/>
  <c r="P26" i="8"/>
  <c r="M27" i="8"/>
  <c r="AE82" i="8"/>
  <c r="AE27" i="8"/>
  <c r="K10" i="8"/>
  <c r="Q39" i="8"/>
  <c r="Q18" i="8"/>
  <c r="AC14" i="8"/>
  <c r="AC99" i="8"/>
  <c r="K82" i="8"/>
  <c r="Q27" i="8"/>
  <c r="Q10" i="8"/>
  <c r="AC27" i="8"/>
  <c r="V94" i="8"/>
  <c r="W94" i="8" s="1"/>
  <c r="W61" i="8"/>
  <c r="AD94" i="8"/>
  <c r="AE94" i="8" s="1"/>
  <c r="W14" i="8"/>
  <c r="AC68" i="8"/>
  <c r="AC61" i="8"/>
  <c r="AC39" i="8"/>
  <c r="AC18" i="8"/>
  <c r="I73" i="8"/>
  <c r="I90" i="8"/>
  <c r="Q97" i="8"/>
  <c r="Q90" i="8"/>
  <c r="AC65" i="8"/>
  <c r="Q68" i="8"/>
  <c r="Q65" i="8"/>
  <c r="AE77" i="8"/>
  <c r="V26" i="8"/>
  <c r="K18" i="8"/>
  <c r="K99" i="8"/>
  <c r="K65" i="8"/>
  <c r="K90" i="8"/>
  <c r="K68" i="8"/>
  <c r="K14" i="8"/>
  <c r="K77" i="8"/>
  <c r="K61" i="8"/>
  <c r="K86" i="8"/>
  <c r="J26" i="8"/>
  <c r="K26" i="8" s="1"/>
  <c r="K97" i="8"/>
  <c r="O39" i="8"/>
  <c r="K27" i="8"/>
  <c r="J32" i="8"/>
  <c r="K32" i="8" s="1"/>
  <c r="K73" i="8"/>
  <c r="K39" i="8"/>
  <c r="K98" i="8"/>
  <c r="M94" i="1"/>
  <c r="O94" i="1"/>
  <c r="Q94" i="1"/>
  <c r="P94" i="1"/>
  <c r="H12" i="1"/>
  <c r="H24" i="1"/>
  <c r="G94" i="1"/>
  <c r="H94" i="1" s="1"/>
  <c r="J14" i="1"/>
  <c r="H15" i="1"/>
  <c r="H23" i="1"/>
  <c r="H19" i="1"/>
  <c r="H14" i="1"/>
  <c r="H18" i="1"/>
  <c r="G26" i="1"/>
  <c r="G72" i="1" s="1"/>
  <c r="H21" i="1"/>
  <c r="H16" i="1"/>
  <c r="H10" i="1"/>
  <c r="H20" i="1"/>
  <c r="H22" i="1"/>
  <c r="H11" i="1"/>
  <c r="O73" i="8"/>
  <c r="O98" i="8"/>
  <c r="N32" i="8"/>
  <c r="O32" i="8" s="1"/>
  <c r="O18" i="8"/>
  <c r="O99" i="8"/>
  <c r="N26" i="8"/>
  <c r="O77" i="8"/>
  <c r="O27" i="8"/>
  <c r="O10" i="8"/>
  <c r="O86" i="8"/>
  <c r="O82" i="8"/>
  <c r="M97" i="8"/>
  <c r="M82" i="8"/>
  <c r="M94" i="8"/>
  <c r="M77" i="8"/>
  <c r="M56" i="8"/>
  <c r="M98" i="8"/>
  <c r="L26" i="8"/>
  <c r="M26" i="8" s="1"/>
  <c r="M61" i="8"/>
  <c r="M10" i="8"/>
  <c r="O68" i="8"/>
  <c r="O14" i="8"/>
  <c r="O65" i="8"/>
  <c r="O97" i="8"/>
  <c r="O61" i="8"/>
  <c r="O90" i="8"/>
  <c r="O56" i="8"/>
  <c r="M68" i="8"/>
  <c r="M90" i="8"/>
  <c r="M18" i="8"/>
  <c r="L32" i="8"/>
  <c r="M32" i="8" s="1"/>
  <c r="M86" i="8"/>
  <c r="M39" i="8"/>
  <c r="M73" i="8"/>
  <c r="M14" i="8"/>
  <c r="M65" i="8"/>
  <c r="AE26" i="8"/>
  <c r="S26" i="8"/>
  <c r="F26" i="8"/>
  <c r="E72" i="8"/>
  <c r="P26" i="1"/>
  <c r="P72" i="1" s="1"/>
  <c r="Q4" i="1"/>
  <c r="L72" i="1"/>
  <c r="Q26" i="1"/>
  <c r="M26" i="1"/>
  <c r="N72" i="1"/>
  <c r="O26" i="1"/>
  <c r="H85" i="1"/>
  <c r="H83" i="1"/>
  <c r="H84" i="1"/>
  <c r="H63" i="1"/>
  <c r="H82" i="1"/>
  <c r="G97" i="1"/>
  <c r="H97" i="1" s="1"/>
  <c r="H100" i="1"/>
  <c r="H66" i="1"/>
  <c r="H67" i="1"/>
  <c r="H65" i="1"/>
  <c r="H32" i="1"/>
  <c r="H30" i="1"/>
  <c r="H38" i="1"/>
  <c r="H50" i="1"/>
  <c r="H40" i="1"/>
  <c r="H54" i="1"/>
  <c r="H34" i="1"/>
  <c r="H42" i="1"/>
  <c r="H58" i="1"/>
  <c r="I14" i="1"/>
  <c r="H28" i="1"/>
  <c r="H36" i="1"/>
  <c r="H46" i="1"/>
  <c r="H62" i="1"/>
  <c r="H70" i="1"/>
  <c r="H75" i="1"/>
  <c r="H79" i="1"/>
  <c r="H87" i="1"/>
  <c r="H91" i="1"/>
  <c r="H27" i="1"/>
  <c r="H31" i="1"/>
  <c r="H35" i="1"/>
  <c r="H39" i="1"/>
  <c r="H43" i="1"/>
  <c r="H47" i="1"/>
  <c r="H51" i="1"/>
  <c r="H55" i="1"/>
  <c r="H59" i="1"/>
  <c r="H64" i="1"/>
  <c r="H71" i="1"/>
  <c r="H76" i="1"/>
  <c r="H80" i="1"/>
  <c r="H88" i="1"/>
  <c r="H92" i="1"/>
  <c r="H98" i="1"/>
  <c r="H44" i="1"/>
  <c r="H48" i="1"/>
  <c r="H56" i="1"/>
  <c r="H60" i="1"/>
  <c r="H68" i="1"/>
  <c r="H73" i="1"/>
  <c r="H77" i="1"/>
  <c r="H81" i="1"/>
  <c r="H89" i="1"/>
  <c r="H93" i="1"/>
  <c r="H99" i="1"/>
  <c r="H52" i="1"/>
  <c r="H29" i="1"/>
  <c r="H33" i="1"/>
  <c r="H37" i="1"/>
  <c r="H41" i="1"/>
  <c r="H45" i="1"/>
  <c r="H49" i="1"/>
  <c r="H53" i="1"/>
  <c r="H57" i="1"/>
  <c r="H61" i="1"/>
  <c r="H69" i="1"/>
  <c r="H74" i="1"/>
  <c r="H78" i="1"/>
  <c r="H86" i="1"/>
  <c r="H90" i="1"/>
  <c r="J1" i="1"/>
  <c r="S44" i="4"/>
  <c r="I2" i="7"/>
  <c r="I3" i="7" s="1"/>
  <c r="I4" i="7" s="1"/>
  <c r="I5" i="7" s="1"/>
  <c r="I6" i="7" s="1"/>
  <c r="I7" i="7" s="1"/>
  <c r="I8" i="7" s="1"/>
  <c r="I9" i="7" s="1"/>
  <c r="I10" i="7" s="1"/>
  <c r="I11" i="7" s="1"/>
  <c r="AD72" i="8" l="1"/>
  <c r="AE72" i="8" s="1"/>
  <c r="X72" i="8"/>
  <c r="Y72" i="8" s="1"/>
  <c r="T72" i="8"/>
  <c r="T96" i="8" s="1"/>
  <c r="Y26" i="8"/>
  <c r="P72" i="8"/>
  <c r="P96" i="8" s="1"/>
  <c r="AB72" i="8"/>
  <c r="AC72" i="8" s="1"/>
  <c r="Q26" i="8"/>
  <c r="V72" i="8"/>
  <c r="W72" i="8" s="1"/>
  <c r="H72" i="8"/>
  <c r="I72" i="8" s="1"/>
  <c r="Z72" i="8"/>
  <c r="AA72" i="8" s="1"/>
  <c r="AC26" i="8"/>
  <c r="AA26" i="8"/>
  <c r="N72" i="8"/>
  <c r="N96" i="8" s="1"/>
  <c r="W26" i="8"/>
  <c r="L1" i="1"/>
  <c r="O1" i="5"/>
  <c r="L1" i="5" s="1"/>
  <c r="N1" i="6"/>
  <c r="J72" i="8"/>
  <c r="J96" i="8" s="1"/>
  <c r="K96" i="8" s="1"/>
  <c r="I12" i="7"/>
  <c r="I13" i="7" s="1"/>
  <c r="A35" i="6"/>
  <c r="P96" i="1"/>
  <c r="P101" i="1" s="1"/>
  <c r="G96" i="1"/>
  <c r="G101" i="1" s="1"/>
  <c r="H26" i="1"/>
  <c r="O26" i="8"/>
  <c r="L72" i="8"/>
  <c r="M72" i="8" s="1"/>
  <c r="U72" i="8"/>
  <c r="S72" i="8"/>
  <c r="R96" i="8"/>
  <c r="F72" i="8"/>
  <c r="E96" i="8"/>
  <c r="L96" i="1"/>
  <c r="Q72" i="1"/>
  <c r="M72" i="1"/>
  <c r="N96" i="1"/>
  <c r="O72" i="1"/>
  <c r="Q74" i="6"/>
  <c r="Q73" i="6"/>
  <c r="Q72" i="6"/>
  <c r="N22" i="6"/>
  <c r="L70" i="5"/>
  <c r="Q1" i="1"/>
  <c r="H37" i="6" l="1"/>
  <c r="N35" i="6"/>
  <c r="N37" i="6"/>
  <c r="X96" i="8"/>
  <c r="Y96" i="8" s="1"/>
  <c r="AD96" i="8"/>
  <c r="AD101" i="8" s="1"/>
  <c r="AE101" i="8" s="1"/>
  <c r="V96" i="8"/>
  <c r="Q72" i="8"/>
  <c r="H96" i="8"/>
  <c r="I96" i="8" s="1"/>
  <c r="AB96" i="8"/>
  <c r="AC96" i="8" s="1"/>
  <c r="Z96" i="8"/>
  <c r="AA96" i="8" s="1"/>
  <c r="J101" i="8"/>
  <c r="K101" i="8" s="1"/>
  <c r="O72" i="8"/>
  <c r="K72" i="8"/>
  <c r="L96" i="8"/>
  <c r="M96" i="8" s="1"/>
  <c r="U96" i="8"/>
  <c r="T101" i="8"/>
  <c r="U101" i="8" s="1"/>
  <c r="V101" i="8"/>
  <c r="W101" i="8" s="1"/>
  <c r="W96" i="8"/>
  <c r="Q96" i="8"/>
  <c r="P101" i="8"/>
  <c r="Q101" i="8" s="1"/>
  <c r="R101" i="8"/>
  <c r="S101" i="8" s="1"/>
  <c r="S96" i="8"/>
  <c r="N101" i="8"/>
  <c r="O101" i="8" s="1"/>
  <c r="O96" i="8"/>
  <c r="E101" i="8"/>
  <c r="F101" i="8" s="1"/>
  <c r="F96" i="8"/>
  <c r="N101" i="1"/>
  <c r="O96" i="1"/>
  <c r="L101" i="1"/>
  <c r="Q96" i="1"/>
  <c r="M96" i="1"/>
  <c r="J99" i="1"/>
  <c r="H72" i="1"/>
  <c r="H101" i="1"/>
  <c r="H96" i="1"/>
  <c r="I49" i="6"/>
  <c r="L2" i="5"/>
  <c r="N2" i="5" s="1"/>
  <c r="E73" i="1"/>
  <c r="E10" i="1"/>
  <c r="E27" i="1"/>
  <c r="E56" i="1"/>
  <c r="E77" i="1"/>
  <c r="E4" i="1"/>
  <c r="E32" i="1"/>
  <c r="E68" i="1"/>
  <c r="E86" i="1"/>
  <c r="E97" i="1"/>
  <c r="E18" i="1"/>
  <c r="E39" i="1"/>
  <c r="E90" i="1"/>
  <c r="E61" i="1"/>
  <c r="X101" i="8" l="1"/>
  <c r="Y101" i="8" s="1"/>
  <c r="AE96" i="8"/>
  <c r="H101" i="8"/>
  <c r="I101" i="8" s="1"/>
  <c r="AB101" i="8"/>
  <c r="AC101" i="8" s="1"/>
  <c r="Z101" i="8"/>
  <c r="AA101" i="8" s="1"/>
  <c r="O101" i="1"/>
  <c r="F11" i="1"/>
  <c r="F16" i="1"/>
  <c r="F15" i="1"/>
  <c r="F12" i="1"/>
  <c r="F14" i="1"/>
  <c r="E94" i="1"/>
  <c r="F10" i="1"/>
  <c r="E26" i="1"/>
  <c r="E72" i="1" s="1"/>
  <c r="L101" i="8"/>
  <c r="M101" i="8" s="1"/>
  <c r="Q101" i="1"/>
  <c r="M101" i="1"/>
  <c r="F84" i="1"/>
  <c r="F63" i="1"/>
  <c r="F85" i="1"/>
  <c r="F83" i="1"/>
  <c r="F82" i="1"/>
  <c r="F66" i="1"/>
  <c r="F67" i="1"/>
  <c r="F65" i="1"/>
  <c r="J39" i="1"/>
  <c r="I39" i="1"/>
  <c r="J56" i="1"/>
  <c r="I56" i="1"/>
  <c r="J27" i="1"/>
  <c r="I27" i="1"/>
  <c r="I61" i="1"/>
  <c r="J61" i="1"/>
  <c r="J10" i="1"/>
  <c r="I10" i="1"/>
  <c r="J68" i="1"/>
  <c r="I68" i="1"/>
  <c r="J32" i="1"/>
  <c r="I32" i="1"/>
  <c r="I90" i="1"/>
  <c r="J90" i="1"/>
  <c r="I86" i="1"/>
  <c r="J86" i="1"/>
  <c r="J77" i="1"/>
  <c r="I77" i="1"/>
  <c r="J73" i="1"/>
  <c r="I73" i="1"/>
  <c r="J97" i="1"/>
  <c r="I97" i="1"/>
  <c r="F99" i="1"/>
  <c r="F98" i="1"/>
  <c r="F93" i="1"/>
  <c r="F89" i="1"/>
  <c r="F81" i="1"/>
  <c r="F77" i="1"/>
  <c r="F73" i="1"/>
  <c r="F69" i="1"/>
  <c r="F61" i="1"/>
  <c r="F57" i="1"/>
  <c r="F53" i="1"/>
  <c r="F49" i="1"/>
  <c r="F45" i="1"/>
  <c r="F41" i="1"/>
  <c r="F37" i="1"/>
  <c r="F33" i="1"/>
  <c r="F29" i="1"/>
  <c r="F25" i="1"/>
  <c r="F21" i="1"/>
  <c r="F97" i="1"/>
  <c r="F92" i="1"/>
  <c r="F88" i="1"/>
  <c r="F80" i="1"/>
  <c r="F76" i="1"/>
  <c r="F68" i="1"/>
  <c r="F60" i="1"/>
  <c r="F56" i="1"/>
  <c r="F52" i="1"/>
  <c r="F48" i="1"/>
  <c r="F44" i="1"/>
  <c r="F40" i="1"/>
  <c r="F36" i="1"/>
  <c r="F32" i="1"/>
  <c r="F28" i="1"/>
  <c r="F24" i="1"/>
  <c r="F20" i="1"/>
  <c r="F100" i="1"/>
  <c r="F91" i="1"/>
  <c r="F87" i="1"/>
  <c r="F79" i="1"/>
  <c r="F75" i="1"/>
  <c r="F71" i="1"/>
  <c r="F64" i="1"/>
  <c r="F59" i="1"/>
  <c r="F55" i="1"/>
  <c r="F51" i="1"/>
  <c r="F47" i="1"/>
  <c r="F43" i="1"/>
  <c r="F39" i="1"/>
  <c r="F35" i="1"/>
  <c r="F31" i="1"/>
  <c r="F27" i="1"/>
  <c r="F23" i="1"/>
  <c r="F19" i="1"/>
  <c r="F90" i="1"/>
  <c r="F86" i="1"/>
  <c r="F78" i="1"/>
  <c r="F74" i="1"/>
  <c r="F70" i="1"/>
  <c r="F62" i="1"/>
  <c r="F58" i="1"/>
  <c r="F54" i="1"/>
  <c r="F50" i="1"/>
  <c r="F46" i="1"/>
  <c r="F42" i="1"/>
  <c r="F38" i="1"/>
  <c r="F34" i="1"/>
  <c r="F30" i="1"/>
  <c r="F22" i="1"/>
  <c r="F18" i="1"/>
  <c r="I18" i="1"/>
  <c r="J18" i="1" s="1"/>
  <c r="I4" i="1"/>
  <c r="I94" i="1" l="1"/>
  <c r="F26" i="1"/>
  <c r="I26" i="1"/>
  <c r="I72" i="1" s="1"/>
  <c r="J94" i="1"/>
  <c r="F94" i="1"/>
  <c r="J4" i="1"/>
  <c r="F72" i="1"/>
  <c r="I96" i="1" l="1"/>
  <c r="J26" i="1"/>
  <c r="L41" i="5"/>
  <c r="I70" i="6"/>
  <c r="I56" i="6"/>
  <c r="H66" i="6"/>
  <c r="L44" i="5"/>
  <c r="I63" i="6"/>
  <c r="I69" i="6"/>
  <c r="I74" i="6"/>
  <c r="I76" i="6"/>
  <c r="D13" i="5"/>
  <c r="D67" i="5"/>
  <c r="D51" i="5"/>
  <c r="H35" i="6" s="1"/>
  <c r="J35" i="6" s="1"/>
  <c r="L15" i="5"/>
  <c r="L38" i="5"/>
  <c r="L59" i="5"/>
  <c r="L78" i="5"/>
  <c r="L55" i="5"/>
  <c r="I59" i="6"/>
  <c r="I77" i="6"/>
  <c r="F66" i="6"/>
  <c r="D40" i="5"/>
  <c r="I73" i="6"/>
  <c r="D57" i="5"/>
  <c r="D26" i="5"/>
  <c r="L86" i="5"/>
  <c r="L19" i="5"/>
  <c r="L66" i="5"/>
  <c r="L63" i="5"/>
  <c r="I72" i="6"/>
  <c r="I58" i="6"/>
  <c r="I60" i="6"/>
  <c r="L34" i="5"/>
  <c r="I75" i="6"/>
  <c r="L30" i="5"/>
  <c r="D78" i="5"/>
  <c r="L48" i="5"/>
  <c r="L12" i="5"/>
  <c r="I62" i="6"/>
  <c r="D4" i="5"/>
  <c r="H54" i="6"/>
  <c r="I52" i="6"/>
  <c r="I54" i="6" s="1"/>
  <c r="I61" i="6"/>
  <c r="L6" i="5"/>
  <c r="H83" i="6"/>
  <c r="D44" i="5"/>
  <c r="F54" i="6"/>
  <c r="I64" i="6"/>
  <c r="I57" i="6"/>
  <c r="D31" i="5"/>
  <c r="L51" i="5"/>
  <c r="I71" i="6"/>
  <c r="D35" i="5"/>
  <c r="D82" i="5"/>
  <c r="H27" i="6" s="1"/>
  <c r="L22" i="5"/>
  <c r="L73" i="5"/>
  <c r="H78" i="6"/>
  <c r="I68" i="6"/>
  <c r="L26" i="5"/>
  <c r="L8" i="5"/>
  <c r="D72" i="5"/>
  <c r="F83" i="6"/>
  <c r="F78" i="6"/>
  <c r="J72" i="1"/>
  <c r="N86" i="5"/>
  <c r="E96" i="1"/>
  <c r="J37" i="6"/>
  <c r="J39" i="6" l="1"/>
  <c r="I66" i="6"/>
  <c r="I78" i="6"/>
  <c r="D3" i="5"/>
  <c r="F96" i="1"/>
  <c r="E101" i="1"/>
  <c r="F101" i="1" s="1"/>
  <c r="L72" i="5"/>
  <c r="H79" i="6"/>
  <c r="L5" i="5"/>
  <c r="L58" i="5"/>
  <c r="F79" i="6"/>
  <c r="D50" i="5"/>
  <c r="D43" i="5" s="1"/>
  <c r="L37" i="5"/>
  <c r="L33" i="5" s="1"/>
  <c r="P37" i="6"/>
  <c r="F13" i="5"/>
  <c r="N26" i="5"/>
  <c r="N66" i="5"/>
  <c r="N44" i="5"/>
  <c r="N59" i="5"/>
  <c r="F51" i="5"/>
  <c r="F35" i="5"/>
  <c r="N38" i="5"/>
  <c r="N15" i="5"/>
  <c r="N55" i="5"/>
  <c r="F40" i="5"/>
  <c r="N78" i="5"/>
  <c r="F44" i="5"/>
  <c r="N48" i="5"/>
  <c r="N12" i="5"/>
  <c r="F82" i="5"/>
  <c r="N27" i="6" s="1"/>
  <c r="F31" i="5"/>
  <c r="N34" i="5"/>
  <c r="N19" i="5"/>
  <c r="N30" i="5"/>
  <c r="F67" i="5"/>
  <c r="F78" i="5"/>
  <c r="F57" i="5"/>
  <c r="N73" i="5"/>
  <c r="F26" i="5"/>
  <c r="F4" i="5"/>
  <c r="N8" i="5"/>
  <c r="N63" i="5"/>
  <c r="N51" i="5"/>
  <c r="F72" i="5"/>
  <c r="N41" i="5"/>
  <c r="N22" i="5"/>
  <c r="N6" i="5"/>
  <c r="P35" i="6"/>
  <c r="L35" i="6" s="1"/>
  <c r="H39" i="6" l="1"/>
  <c r="L37" i="6"/>
  <c r="P39" i="6"/>
  <c r="N39" i="6" s="1"/>
  <c r="H23" i="6"/>
  <c r="H25" i="6"/>
  <c r="I79" i="6"/>
  <c r="D90" i="5"/>
  <c r="E30" i="5" s="1"/>
  <c r="E10" i="6"/>
  <c r="E54" i="5"/>
  <c r="E38" i="5"/>
  <c r="E14" i="5"/>
  <c r="J96" i="1"/>
  <c r="I101" i="1"/>
  <c r="J101" i="1" s="1"/>
  <c r="L54" i="5"/>
  <c r="F50" i="5"/>
  <c r="N5" i="5"/>
  <c r="N37" i="5"/>
  <c r="N72" i="5"/>
  <c r="N58" i="5"/>
  <c r="F3" i="5"/>
  <c r="L39" i="6" l="1"/>
  <c r="H33" i="6"/>
  <c r="H26" i="6"/>
  <c r="H24" i="6"/>
  <c r="H28" i="6"/>
  <c r="J27" i="6" s="1"/>
  <c r="H31" i="6"/>
  <c r="E22" i="5"/>
  <c r="E19" i="5"/>
  <c r="E71" i="5"/>
  <c r="E23" i="5"/>
  <c r="E55" i="5"/>
  <c r="E77" i="5"/>
  <c r="E36" i="5"/>
  <c r="E34" i="5"/>
  <c r="E50" i="5"/>
  <c r="E28" i="5"/>
  <c r="E64" i="5"/>
  <c r="E70" i="5"/>
  <c r="E56" i="5"/>
  <c r="E13" i="5"/>
  <c r="E39" i="5"/>
  <c r="E76" i="5"/>
  <c r="E10" i="5"/>
  <c r="E47" i="5"/>
  <c r="E88" i="5"/>
  <c r="E83" i="5"/>
  <c r="E9" i="5"/>
  <c r="E74" i="5"/>
  <c r="E7" i="5"/>
  <c r="E87" i="5"/>
  <c r="E69" i="5"/>
  <c r="E29" i="5"/>
  <c r="E52" i="5"/>
  <c r="E37" i="5"/>
  <c r="E66" i="5"/>
  <c r="E51" i="5"/>
  <c r="E84" i="5"/>
  <c r="E45" i="5"/>
  <c r="E18" i="5"/>
  <c r="E15" i="5"/>
  <c r="E79" i="5"/>
  <c r="E40" i="5"/>
  <c r="E61" i="5"/>
  <c r="E48" i="5"/>
  <c r="E5" i="5"/>
  <c r="E41" i="5"/>
  <c r="E73" i="5"/>
  <c r="E46" i="5"/>
  <c r="E26" i="5"/>
  <c r="E78" i="5"/>
  <c r="E27" i="5"/>
  <c r="E59" i="5"/>
  <c r="E4" i="5"/>
  <c r="E8" i="5"/>
  <c r="E60" i="5"/>
  <c r="E17" i="5"/>
  <c r="E49" i="5"/>
  <c r="E81" i="5"/>
  <c r="E62" i="5"/>
  <c r="E82" i="5"/>
  <c r="E31" i="5"/>
  <c r="E63" i="5"/>
  <c r="E16" i="5"/>
  <c r="E12" i="5"/>
  <c r="E68" i="5"/>
  <c r="E21" i="5"/>
  <c r="E53" i="5"/>
  <c r="E85" i="5"/>
  <c r="E3" i="5"/>
  <c r="E42" i="5"/>
  <c r="E86" i="5"/>
  <c r="E35" i="5"/>
  <c r="E67" i="5"/>
  <c r="E24" i="5"/>
  <c r="E20" i="5"/>
  <c r="E72" i="5"/>
  <c r="E25" i="5"/>
  <c r="E57" i="5"/>
  <c r="E89" i="5"/>
  <c r="E6" i="5"/>
  <c r="E58" i="5"/>
  <c r="E11" i="5"/>
  <c r="E43" i="5"/>
  <c r="E75" i="5"/>
  <c r="E44" i="5"/>
  <c r="E32" i="5"/>
  <c r="E80" i="5"/>
  <c r="E33" i="5"/>
  <c r="E65" i="5"/>
  <c r="F6" i="6"/>
  <c r="N54" i="5"/>
  <c r="J25" i="6"/>
  <c r="L4" i="5"/>
  <c r="F43" i="5"/>
  <c r="N33" i="5"/>
  <c r="K8" i="6" l="1"/>
  <c r="N28" i="6"/>
  <c r="P27" i="6" s="1"/>
  <c r="L27" i="6" s="1"/>
  <c r="N24" i="6"/>
  <c r="N26" i="6"/>
  <c r="N33" i="6"/>
  <c r="K7" i="6"/>
  <c r="N31" i="6"/>
  <c r="N25" i="6"/>
  <c r="N23" i="6"/>
  <c r="E90" i="5"/>
  <c r="J23" i="6"/>
  <c r="F90" i="5"/>
  <c r="F7" i="6"/>
  <c r="F10" i="6" s="1"/>
  <c r="G40" i="5"/>
  <c r="L3" i="5"/>
  <c r="H29" i="6" s="1"/>
  <c r="P23" i="6" l="1"/>
  <c r="L23" i="6" s="1"/>
  <c r="P25" i="6"/>
  <c r="L25" i="6" s="1"/>
  <c r="G3" i="5"/>
  <c r="G85" i="5"/>
  <c r="G72" i="5"/>
  <c r="G63" i="5"/>
  <c r="G51" i="5"/>
  <c r="G31" i="5"/>
  <c r="G57" i="5"/>
  <c r="G14" i="5"/>
  <c r="G78" i="5"/>
  <c r="G46" i="5"/>
  <c r="G8" i="5"/>
  <c r="G9" i="5"/>
  <c r="G82" i="5"/>
  <c r="G41" i="5"/>
  <c r="G22" i="5"/>
  <c r="G54" i="5"/>
  <c r="G86" i="5"/>
  <c r="G7" i="5"/>
  <c r="G67" i="5"/>
  <c r="G16" i="5"/>
  <c r="G48" i="5"/>
  <c r="G80" i="5"/>
  <c r="G53" i="5"/>
  <c r="G33" i="5"/>
  <c r="G87" i="5"/>
  <c r="G77" i="5"/>
  <c r="G50" i="5"/>
  <c r="G76" i="5"/>
  <c r="G21" i="5"/>
  <c r="G11" i="5"/>
  <c r="G71" i="5"/>
  <c r="G52" i="5"/>
  <c r="G61" i="5"/>
  <c r="G81" i="5"/>
  <c r="G62" i="5"/>
  <c r="G75" i="5"/>
  <c r="G56" i="5"/>
  <c r="G34" i="5"/>
  <c r="G39" i="5"/>
  <c r="G27" i="5"/>
  <c r="G79" i="5"/>
  <c r="G28" i="5"/>
  <c r="G60" i="5"/>
  <c r="G5" i="5"/>
  <c r="G89" i="5"/>
  <c r="G18" i="5"/>
  <c r="G12" i="5"/>
  <c r="G13" i="5"/>
  <c r="G26" i="5"/>
  <c r="G15" i="5"/>
  <c r="G20" i="5"/>
  <c r="G29" i="5"/>
  <c r="G30" i="5"/>
  <c r="G23" i="5"/>
  <c r="G19" i="5"/>
  <c r="G24" i="5"/>
  <c r="G88" i="5"/>
  <c r="G69" i="5"/>
  <c r="G37" i="5"/>
  <c r="G66" i="5"/>
  <c r="G45" i="5"/>
  <c r="G6" i="5"/>
  <c r="G38" i="5"/>
  <c r="G70" i="5"/>
  <c r="G47" i="5"/>
  <c r="G35" i="5"/>
  <c r="G83" i="5"/>
  <c r="G32" i="5"/>
  <c r="G64" i="5"/>
  <c r="G17" i="5"/>
  <c r="G65" i="5"/>
  <c r="G59" i="5"/>
  <c r="G44" i="5"/>
  <c r="G73" i="5"/>
  <c r="G58" i="5"/>
  <c r="G84" i="5"/>
  <c r="G49" i="5"/>
  <c r="G10" i="5"/>
  <c r="G42" i="5"/>
  <c r="G74" i="5"/>
  <c r="G55" i="5"/>
  <c r="G43" i="5"/>
  <c r="G90" i="5" s="1"/>
  <c r="G4" i="5"/>
  <c r="G36" i="5"/>
  <c r="G68" i="5"/>
  <c r="G25" i="5"/>
  <c r="L90" i="5"/>
  <c r="H34" i="6" l="1"/>
  <c r="H30" i="6"/>
  <c r="H32" i="6"/>
  <c r="M83" i="5"/>
  <c r="M71" i="5"/>
  <c r="M59" i="5"/>
  <c r="M47" i="5"/>
  <c r="M39" i="5"/>
  <c r="M27" i="5"/>
  <c r="M19" i="5"/>
  <c r="M11" i="5"/>
  <c r="M86" i="5"/>
  <c r="M82" i="5"/>
  <c r="M78" i="5"/>
  <c r="M74" i="5"/>
  <c r="M70" i="5"/>
  <c r="M66" i="5"/>
  <c r="M62" i="5"/>
  <c r="M58" i="5"/>
  <c r="M54" i="5"/>
  <c r="M50" i="5"/>
  <c r="M46" i="5"/>
  <c r="M42" i="5"/>
  <c r="M38" i="5"/>
  <c r="M34" i="5"/>
  <c r="M30" i="5"/>
  <c r="M26" i="5"/>
  <c r="M22" i="5"/>
  <c r="M18" i="5"/>
  <c r="M14" i="5"/>
  <c r="M10" i="5"/>
  <c r="M49" i="5"/>
  <c r="M41" i="5"/>
  <c r="M33" i="5"/>
  <c r="M25" i="5"/>
  <c r="M21" i="5"/>
  <c r="M13" i="5"/>
  <c r="M85" i="5"/>
  <c r="M81" i="5"/>
  <c r="M77" i="5"/>
  <c r="M73" i="5"/>
  <c r="M69" i="5"/>
  <c r="M65" i="5"/>
  <c r="M61" i="5"/>
  <c r="M57" i="5"/>
  <c r="M53" i="5"/>
  <c r="M45" i="5"/>
  <c r="M37" i="5"/>
  <c r="M29" i="5"/>
  <c r="M17" i="5"/>
  <c r="M88" i="5"/>
  <c r="M84" i="5"/>
  <c r="M80" i="5"/>
  <c r="M76" i="5"/>
  <c r="M72" i="5"/>
  <c r="M68" i="5"/>
  <c r="M64" i="5"/>
  <c r="M60" i="5"/>
  <c r="M56" i="5"/>
  <c r="M52" i="5"/>
  <c r="M48" i="5"/>
  <c r="M44" i="5"/>
  <c r="M40" i="5"/>
  <c r="M36" i="5"/>
  <c r="M32" i="5"/>
  <c r="M28" i="5"/>
  <c r="M24" i="5"/>
  <c r="M20" i="5"/>
  <c r="M16" i="5"/>
  <c r="M12" i="5"/>
  <c r="M8" i="5"/>
  <c r="M87" i="5"/>
  <c r="M79" i="5"/>
  <c r="M75" i="5"/>
  <c r="M67" i="5"/>
  <c r="M63" i="5"/>
  <c r="M55" i="5"/>
  <c r="M51" i="5"/>
  <c r="M43" i="5"/>
  <c r="M35" i="5"/>
  <c r="M31" i="5"/>
  <c r="M23" i="5"/>
  <c r="M15" i="5"/>
  <c r="M7" i="5"/>
  <c r="M9" i="5"/>
  <c r="M6" i="5"/>
  <c r="M5" i="5"/>
  <c r="M4" i="5"/>
  <c r="M3" i="5"/>
  <c r="L89" i="5"/>
  <c r="M89" i="5" s="1"/>
  <c r="N4" i="5"/>
  <c r="M90" i="5" l="1"/>
  <c r="N3" i="5"/>
  <c r="N29" i="6" s="1"/>
  <c r="N90" i="5" l="1"/>
  <c r="K6" i="6"/>
  <c r="J31" i="6"/>
  <c r="J33" i="6"/>
  <c r="J10" i="6"/>
  <c r="K10" i="6"/>
  <c r="O3" i="5" l="1"/>
  <c r="N32" i="6"/>
  <c r="N34" i="6"/>
  <c r="N30" i="6"/>
  <c r="O87" i="5"/>
  <c r="O83" i="5"/>
  <c r="O79" i="5"/>
  <c r="O75" i="5"/>
  <c r="O71" i="5"/>
  <c r="O67" i="5"/>
  <c r="O63" i="5"/>
  <c r="O59" i="5"/>
  <c r="O55" i="5"/>
  <c r="O51" i="5"/>
  <c r="O47" i="5"/>
  <c r="O43" i="5"/>
  <c r="O39" i="5"/>
  <c r="O35" i="5"/>
  <c r="O31" i="5"/>
  <c r="O27" i="5"/>
  <c r="O23" i="5"/>
  <c r="O19" i="5"/>
  <c r="O15" i="5"/>
  <c r="O11" i="5"/>
  <c r="O7" i="5"/>
  <c r="O86" i="5"/>
  <c r="O82" i="5"/>
  <c r="O78" i="5"/>
  <c r="O74" i="5"/>
  <c r="O70" i="5"/>
  <c r="O66" i="5"/>
  <c r="O62" i="5"/>
  <c r="O58" i="5"/>
  <c r="O54" i="5"/>
  <c r="O50" i="5"/>
  <c r="O46" i="5"/>
  <c r="O42" i="5"/>
  <c r="O38" i="5"/>
  <c r="O34" i="5"/>
  <c r="O30" i="5"/>
  <c r="O26" i="5"/>
  <c r="O22" i="5"/>
  <c r="O18" i="5"/>
  <c r="O14" i="5"/>
  <c r="O10" i="5"/>
  <c r="O85" i="5"/>
  <c r="O81" i="5"/>
  <c r="O77" i="5"/>
  <c r="O73" i="5"/>
  <c r="O69" i="5"/>
  <c r="O65" i="5"/>
  <c r="O61" i="5"/>
  <c r="O57" i="5"/>
  <c r="O53" i="5"/>
  <c r="O49" i="5"/>
  <c r="O45" i="5"/>
  <c r="O41" i="5"/>
  <c r="O37" i="5"/>
  <c r="O33" i="5"/>
  <c r="O29" i="5"/>
  <c r="O25" i="5"/>
  <c r="O21" i="5"/>
  <c r="O17" i="5"/>
  <c r="O13" i="5"/>
  <c r="O9" i="5"/>
  <c r="O88" i="5"/>
  <c r="O84" i="5"/>
  <c r="O80" i="5"/>
  <c r="O76" i="5"/>
  <c r="O72" i="5"/>
  <c r="O68" i="5"/>
  <c r="O64" i="5"/>
  <c r="O60" i="5"/>
  <c r="O56" i="5"/>
  <c r="O52" i="5"/>
  <c r="O48" i="5"/>
  <c r="O44" i="5"/>
  <c r="O40" i="5"/>
  <c r="O36" i="5"/>
  <c r="O32" i="5"/>
  <c r="O28" i="5"/>
  <c r="O24" i="5"/>
  <c r="O20" i="5"/>
  <c r="O16" i="5"/>
  <c r="O12" i="5"/>
  <c r="O8" i="5"/>
  <c r="O6" i="5"/>
  <c r="O5" i="5"/>
  <c r="O4" i="5"/>
  <c r="J29" i="6"/>
  <c r="N89" i="5"/>
  <c r="O89" i="5" s="1"/>
  <c r="O90" i="5" l="1"/>
  <c r="P29" i="6"/>
  <c r="L29" i="6" s="1"/>
  <c r="P31" i="6"/>
  <c r="L31" i="6" s="1"/>
  <c r="P33" i="6"/>
  <c r="L33" i="6" s="1"/>
</calcChain>
</file>

<file path=xl/sharedStrings.xml><?xml version="1.0" encoding="utf-8"?>
<sst xmlns="http://schemas.openxmlformats.org/spreadsheetml/2006/main" count="1365" uniqueCount="1065">
  <si>
    <t>Control de Gestión</t>
  </si>
  <si>
    <t>Hasta el mes de:</t>
  </si>
  <si>
    <t>Empresa:</t>
  </si>
  <si>
    <t>Empresa Demostración, SL</t>
  </si>
  <si>
    <t>Dirección</t>
  </si>
  <si>
    <t>Población</t>
  </si>
  <si>
    <t>Barcelona</t>
  </si>
  <si>
    <t>NIF:</t>
  </si>
  <si>
    <t>B-60123456</t>
  </si>
  <si>
    <t>Tel:</t>
  </si>
  <si>
    <t>Cuenta de pérdidas y ganancias</t>
  </si>
  <si>
    <t>Acumulada al mes de :</t>
  </si>
  <si>
    <t>Cuenta / Concepto</t>
  </si>
  <si>
    <t>Presupuesto</t>
  </si>
  <si>
    <t>Ejercicio</t>
  </si>
  <si>
    <t>Importe</t>
  </si>
  <si>
    <t>%</t>
  </si>
  <si>
    <t>Diferencia</t>
  </si>
  <si>
    <t>Difrencia</t>
  </si>
  <si>
    <t>1. Importe neto cifra de negocios</t>
  </si>
  <si>
    <t>2. Variación exist. produc. Terminados</t>
  </si>
  <si>
    <t>4. Aprovisionamientos</t>
  </si>
  <si>
    <t>MARGEN BRUTO</t>
  </si>
  <si>
    <t>5. Otros ingresos de explotación</t>
  </si>
  <si>
    <t>6. Gastos de personal</t>
  </si>
  <si>
    <t>7. Otros gastos de explotación</t>
  </si>
  <si>
    <t>8. Amortización de inmovilizado</t>
  </si>
  <si>
    <t>9. Imput. de subven. de inmov.no fin.</t>
  </si>
  <si>
    <t>11. Deterioro y rtado. Enaj.de inmov.</t>
  </si>
  <si>
    <t>12. Ingresos financieros</t>
  </si>
  <si>
    <t>13. Gastos financieros</t>
  </si>
  <si>
    <t>15. Diferencias de cambio</t>
  </si>
  <si>
    <t>16. Deterioro y rtado por enaj. de ins</t>
  </si>
  <si>
    <t>17. Impuestos sobre beneficios</t>
  </si>
  <si>
    <t>Balance de situación:</t>
  </si>
  <si>
    <t>Acumulado al mes de:</t>
  </si>
  <si>
    <t>Activo</t>
  </si>
  <si>
    <t>Pasivo</t>
  </si>
  <si>
    <t>A) ACTIVO NO CORRIENTE</t>
  </si>
  <si>
    <t>A) PATRIMONIO NETO</t>
  </si>
  <si>
    <t>I. Inmovilizado intangible</t>
  </si>
  <si>
    <t>A-1) Fondos propios</t>
  </si>
  <si>
    <t>I. Capital</t>
  </si>
  <si>
    <t xml:space="preserve">       1. Capital escriturado</t>
  </si>
  <si>
    <t xml:space="preserve">       2. Capital no exigido</t>
  </si>
  <si>
    <t>II. Prima de emisión</t>
  </si>
  <si>
    <t>II. Inmovilizado material</t>
  </si>
  <si>
    <t>III. Reservas</t>
  </si>
  <si>
    <t>IV. Acciones y particip.propias</t>
  </si>
  <si>
    <t>V. Resultados de ejerc. anteriores</t>
  </si>
  <si>
    <t>III. Inversiones inmobiliarias</t>
  </si>
  <si>
    <t>VI. Otras aportaciones de socios</t>
  </si>
  <si>
    <t>VII. Resultado del ejercicio</t>
  </si>
  <si>
    <t>A-2) Subv. y donaciones recibidos</t>
  </si>
  <si>
    <t>IV. Inversiones empresas del grupo</t>
  </si>
  <si>
    <t>B) PASIVO NO CORRIENTE</t>
  </si>
  <si>
    <t>I. Provisiones a largo plazo</t>
  </si>
  <si>
    <t>V. Inversiones financieras L.Plazo</t>
  </si>
  <si>
    <t>II. Deudas a largo plazo</t>
  </si>
  <si>
    <t xml:space="preserve">      1. Deudas con entidades de crédito</t>
  </si>
  <si>
    <t>VI. Activos por impuesto diferido</t>
  </si>
  <si>
    <t xml:space="preserve">      2. Acreedores arrend. financiero</t>
  </si>
  <si>
    <t>B) ACTIVO CORRIENTE</t>
  </si>
  <si>
    <t>I. Existencias</t>
  </si>
  <si>
    <t xml:space="preserve">      3. Otras deudas a largo plazo</t>
  </si>
  <si>
    <t>III. Deudas emp.grupo y asoc. L.P.</t>
  </si>
  <si>
    <t>II. Deudores com. y otras ctas.</t>
  </si>
  <si>
    <t xml:space="preserve">    1. Clientes ventas y prest. servicios</t>
  </si>
  <si>
    <t>IV. Pasivos por impuesto diferido</t>
  </si>
  <si>
    <t>C) PASIVO CORRIENTE</t>
  </si>
  <si>
    <t>I. Provisiones a corto plazo</t>
  </si>
  <si>
    <t xml:space="preserve">    3. Otros deudores</t>
  </si>
  <si>
    <t>II. Deudas a corto plazo</t>
  </si>
  <si>
    <t xml:space="preserve">      1. Deudas con entidades de credito</t>
  </si>
  <si>
    <t xml:space="preserve">      3. Otras deudas a corto plazo</t>
  </si>
  <si>
    <t>III. Inversiones emp.grupo y asoc.</t>
  </si>
  <si>
    <t>IV. Inversiones financ. corto plazo</t>
  </si>
  <si>
    <t>IV. Acreedores ciales. y otras ctas.</t>
  </si>
  <si>
    <t xml:space="preserve">      1. Proveedores</t>
  </si>
  <si>
    <t>V. Periodificaciones a corto plazo</t>
  </si>
  <si>
    <t xml:space="preserve">      2. Otros acreedores</t>
  </si>
  <si>
    <t>VI. Efectivo y otros líquidos equival.</t>
  </si>
  <si>
    <t>Total activo</t>
  </si>
  <si>
    <t>Total patrimonio neto y pasivo</t>
  </si>
  <si>
    <t>Balance de situación</t>
  </si>
  <si>
    <t>Comentario a los ratios</t>
  </si>
  <si>
    <t>Concepto</t>
  </si>
  <si>
    <t>Activo no corriente</t>
  </si>
  <si>
    <t>Patrimonio Neto</t>
  </si>
  <si>
    <t>Activo corriente</t>
  </si>
  <si>
    <t>Pasivo no corriente</t>
  </si>
  <si>
    <t>Pasivo corriente</t>
  </si>
  <si>
    <t>Total Activo</t>
  </si>
  <si>
    <t>Total Pasivo</t>
  </si>
  <si>
    <t>Ratios mas usuales</t>
  </si>
  <si>
    <t>Descripción del ratio</t>
  </si>
  <si>
    <t>Tendencia</t>
  </si>
  <si>
    <t>Liquidez:</t>
  </si>
  <si>
    <t>=</t>
  </si>
  <si>
    <t>Solvencia:</t>
  </si>
  <si>
    <t>Act.Corriente - existencias</t>
  </si>
  <si>
    <t>Tesorería:</t>
  </si>
  <si>
    <t>Disponible</t>
  </si>
  <si>
    <t>Autofinanciación:</t>
  </si>
  <si>
    <t>Patrimonio neto x 100</t>
  </si>
  <si>
    <t>Activo total</t>
  </si>
  <si>
    <t>Capital social</t>
  </si>
  <si>
    <t>Endeudamiento total</t>
  </si>
  <si>
    <t>Pas.Corr.+Pas.No Corr.</t>
  </si>
  <si>
    <t>Endeudamiento C.P.</t>
  </si>
  <si>
    <t>Pasivo Corriente</t>
  </si>
  <si>
    <t>Beneficio neto x 100</t>
  </si>
  <si>
    <t>Patrimonio neto</t>
  </si>
  <si>
    <t>Plazo medio cobro:</t>
  </si>
  <si>
    <t>Clientes x dias</t>
  </si>
  <si>
    <t>Ventas</t>
  </si>
  <si>
    <t>Plazo medio pago:</t>
  </si>
  <si>
    <t>Proveedores x dias</t>
  </si>
  <si>
    <t>Compras</t>
  </si>
  <si>
    <t>Movimiento del período de masas patrimoniales</t>
  </si>
  <si>
    <t>Impuesto Valor Añadadido: IVA (300-303-390)</t>
  </si>
  <si>
    <t>S.Inicial</t>
  </si>
  <si>
    <t>S.Final Per.</t>
  </si>
  <si>
    <t>Diferencias</t>
  </si>
  <si>
    <t>1º T</t>
  </si>
  <si>
    <t>2º T</t>
  </si>
  <si>
    <t>3º T</t>
  </si>
  <si>
    <t>4º T</t>
  </si>
  <si>
    <t>Total</t>
  </si>
  <si>
    <t>Inversiones</t>
  </si>
  <si>
    <t>Total inversiones</t>
  </si>
  <si>
    <t>Circulante</t>
  </si>
  <si>
    <t>Retenciones diversas por tipo</t>
  </si>
  <si>
    <t>190: Pers.</t>
  </si>
  <si>
    <t>180: Alq.</t>
  </si>
  <si>
    <t>123: Cap.</t>
  </si>
  <si>
    <t>Total circulante</t>
  </si>
  <si>
    <t>Financieras</t>
  </si>
  <si>
    <t>Impuesto sociedades</t>
  </si>
  <si>
    <t>R.Contb.</t>
  </si>
  <si>
    <t>B.Imp.</t>
  </si>
  <si>
    <t>Cuota</t>
  </si>
  <si>
    <t>A cta.</t>
  </si>
  <si>
    <t>Rtdo.Liq.</t>
  </si>
  <si>
    <t>Total financieras</t>
  </si>
  <si>
    <t>Impuesto sociedades: Operaciones vinculadas</t>
  </si>
  <si>
    <t>Total balance</t>
  </si>
  <si>
    <t>Comerc.</t>
  </si>
  <si>
    <t>Amp.Cap.</t>
  </si>
  <si>
    <t>Socios</t>
  </si>
  <si>
    <t>Administ.</t>
  </si>
  <si>
    <t>Explotación</t>
  </si>
  <si>
    <t>Total explotación</t>
  </si>
  <si>
    <t>Realizado</t>
  </si>
  <si>
    <t>Plan General de Contabilidad</t>
  </si>
  <si>
    <t>Fondo social</t>
  </si>
  <si>
    <t>Capital</t>
  </si>
  <si>
    <t>Socios por desembolsos no exigidos</t>
  </si>
  <si>
    <t>Socios por aportaciones no dinerarias pendientes</t>
  </si>
  <si>
    <t>Acciones o participaciones propias en situaciones especiales</t>
  </si>
  <si>
    <t>Acciones o participaciones propias para reducción de capital</t>
  </si>
  <si>
    <t>Prima de emisión o asunción</t>
  </si>
  <si>
    <t>Otros instrumentos de patrimonio neto</t>
  </si>
  <si>
    <t>Reserva legal</t>
  </si>
  <si>
    <t>Reservas voluntarias</t>
  </si>
  <si>
    <t>Reservas especiales</t>
  </si>
  <si>
    <t>Reservas por perdidas y ganancias actuariales</t>
  </si>
  <si>
    <t>Aportaciones de socios o propietarios</t>
  </si>
  <si>
    <t>Diferencias por ajuste del capital a euros</t>
  </si>
  <si>
    <t>Remanente</t>
  </si>
  <si>
    <t>Resultados negativos de ejercicios anteriores</t>
  </si>
  <si>
    <t>Resultados del ejercicio</t>
  </si>
  <si>
    <t>Subvenciones oficiales de capital</t>
  </si>
  <si>
    <t>Donaciones y legados de capital</t>
  </si>
  <si>
    <t>Otras subvenciones, donaciones y legados</t>
  </si>
  <si>
    <t>Ajustes por valoración en activos mantenidos para la venta</t>
  </si>
  <si>
    <t>Operaciones de cobertura</t>
  </si>
  <si>
    <t>Diferencias de conversión</t>
  </si>
  <si>
    <t>Ajustes por valoración en activos no corrientes y grupos enajenables</t>
  </si>
  <si>
    <t>Ingresos fiscales a distribuir en varios ejercicios</t>
  </si>
  <si>
    <t>Provisión retribuciones L.P. al personal</t>
  </si>
  <si>
    <t>Provisión para impuestos</t>
  </si>
  <si>
    <t>Provisión para otras responsabilidades</t>
  </si>
  <si>
    <t>Provisión por desmantelamiento</t>
  </si>
  <si>
    <t>Provisión para actuaciones medioambientales</t>
  </si>
  <si>
    <t>Provisión para reestructuraciones</t>
  </si>
  <si>
    <t>Provisión por transacciones con pagos basados en instrumentos de patrimonio</t>
  </si>
  <si>
    <t>Acciones o participaciones L.P. consideradas como pasivos financieros</t>
  </si>
  <si>
    <t>Desembolsos no exigidos por acciones o participaciones considerados como pasivos financieros</t>
  </si>
  <si>
    <t>Aportaciones no dinerarias pendientes por acciones o participaciones considerados como pasivos financieros</t>
  </si>
  <si>
    <t>Deudas a L.P. con entidades de crédito vinculadas</t>
  </si>
  <si>
    <t xml:space="preserve">Proveedores de inmovilizado a L.P. partes vinculadas </t>
  </si>
  <si>
    <t>Acreedores por arrendamiento financiero a L.P. partes vinculadas</t>
  </si>
  <si>
    <t>Otras deudas a L.P. con partes vinculadas</t>
  </si>
  <si>
    <t>Deudas L.P. con entidades de crédito</t>
  </si>
  <si>
    <t>Deudas a L.P.</t>
  </si>
  <si>
    <t>Deudas a L.P. transformables en subvenciones, donaciones y legados</t>
  </si>
  <si>
    <t xml:space="preserve">Proveedores de inmovilizado a L.P. </t>
  </si>
  <si>
    <t>Acreedores por arrendamiento financiero a L.P.</t>
  </si>
  <si>
    <t>Efectos a pagar a L.P.</t>
  </si>
  <si>
    <t>Pasivos por derivados financieros a L.P.</t>
  </si>
  <si>
    <t>Obligaciones y bonos</t>
  </si>
  <si>
    <t>Obligaciones y bonos convertibles</t>
  </si>
  <si>
    <t>Deudas representativas en otros valores negociables</t>
  </si>
  <si>
    <t>Fianzas recibidas a L.P.</t>
  </si>
  <si>
    <t>Anticipos recibidos por ventas o prestación de servicios a L.P.</t>
  </si>
  <si>
    <t>Depósitos recibidos a L.P.</t>
  </si>
  <si>
    <t>Garantías financieras a L.P.</t>
  </si>
  <si>
    <t>Acciones o participaciones emitidas</t>
  </si>
  <si>
    <t xml:space="preserve">Suscriptores de acciones </t>
  </si>
  <si>
    <t>Capital emitido pendiente de inscripción</t>
  </si>
  <si>
    <t>Acciones o participaciones consideradas como pasivos financieros</t>
  </si>
  <si>
    <t>Suscriptores de acciones consideradas como pasivos financieros</t>
  </si>
  <si>
    <t>Suscriptores de acciones consideradas como pasivos financieros pendientes de inscripción</t>
  </si>
  <si>
    <t>Investigación</t>
  </si>
  <si>
    <t>Desarrollo</t>
  </si>
  <si>
    <t>Concesiones administrativas</t>
  </si>
  <si>
    <t>Propiedad industrial</t>
  </si>
  <si>
    <t>Fondo de comercio</t>
  </si>
  <si>
    <t>Derechos de traspaso</t>
  </si>
  <si>
    <t>Aplicaciones informáticas</t>
  </si>
  <si>
    <t>Anticipos para inmovilización</t>
  </si>
  <si>
    <t>Terrenos y bienes naturales</t>
  </si>
  <si>
    <t>Construcciones</t>
  </si>
  <si>
    <t>Instalaciones técnicas</t>
  </si>
  <si>
    <t>Maquinaria</t>
  </si>
  <si>
    <t>Utillaje</t>
  </si>
  <si>
    <t>Otras instalaciones</t>
  </si>
  <si>
    <t>Mobiliario</t>
  </si>
  <si>
    <t>Equipos para procesos de información</t>
  </si>
  <si>
    <t>Elementos de transporte</t>
  </si>
  <si>
    <t>Otro inmovilizado material</t>
  </si>
  <si>
    <t>Inversiones en terrenos y bienes naturales</t>
  </si>
  <si>
    <t>Inversiones en construcciones</t>
  </si>
  <si>
    <t>Adaptación de terrenos y bienes naturales</t>
  </si>
  <si>
    <t>Construcciones en curso</t>
  </si>
  <si>
    <t>Instalaciones técnicas en montaje</t>
  </si>
  <si>
    <t>Maquinaria en montaje</t>
  </si>
  <si>
    <t>Equipos para procesos de información en montaje</t>
  </si>
  <si>
    <t>Participaciones a L.P. en partes vinculadas</t>
  </si>
  <si>
    <t>Valores representativos de deuda a L.P. de partes vinculadas</t>
  </si>
  <si>
    <t>Créditos a L.P. a partes vinculadas</t>
  </si>
  <si>
    <t>Desembolsos pendientes sobre participaciones a L.P. partes vinculadas</t>
  </si>
  <si>
    <t>Inversiones financieras a L.P. en instrumentos patrimonio</t>
  </si>
  <si>
    <t>Valores representativos de deuda a L.P.</t>
  </si>
  <si>
    <t xml:space="preserve">Créditos a L.P. </t>
  </si>
  <si>
    <t>Créditos a L.P. por enajenación del inmovilizado</t>
  </si>
  <si>
    <t>Créditos a L.P. al personal</t>
  </si>
  <si>
    <t>Activos por derivados financieros a L.P.</t>
  </si>
  <si>
    <t>Derechos de reembolso derivados de contratos de seguro relativos al personal</t>
  </si>
  <si>
    <t>Imposiciones a L.P.</t>
  </si>
  <si>
    <t>Desembolsos pendientes sobre participaciones en el patrimonio a L.P.</t>
  </si>
  <si>
    <t>Fianzas constituidas a L.P.</t>
  </si>
  <si>
    <t>Depósitos constituidos a L.P.</t>
  </si>
  <si>
    <t>Amortización acumulada del inmovilizado intangible</t>
  </si>
  <si>
    <t>Amortización acumulada del inmovilizado material</t>
  </si>
  <si>
    <t>Amortización acumulada de las inversiones inmobiliarias</t>
  </si>
  <si>
    <t>Deterioro del valor del inmovilizado intangible</t>
  </si>
  <si>
    <t>Deterioro del valor del inmovilizado material</t>
  </si>
  <si>
    <t>Deterioro del valor de las inversiones inmobiliarias</t>
  </si>
  <si>
    <t>Deterioro del valor de participaciones a L.P. en partes vinculadas</t>
  </si>
  <si>
    <t>Deterioro de valor de valores representativos de deuda a L.P. de partes vinculadas</t>
  </si>
  <si>
    <t>Deterioro de calor de créditos a L.P. a partes vinculadas</t>
  </si>
  <si>
    <t>Deterioro de valor de valores representativos de deuda a L.P.</t>
  </si>
  <si>
    <t>Deterioro de valor de créditos a L.P.</t>
  </si>
  <si>
    <t>Mercaderías A</t>
  </si>
  <si>
    <t>Mercaderías B</t>
  </si>
  <si>
    <t>Materias primas A</t>
  </si>
  <si>
    <t>Materias primas B</t>
  </si>
  <si>
    <t>Elementos y conjuntos incorporables</t>
  </si>
  <si>
    <t>Combustibles</t>
  </si>
  <si>
    <t>Repuestos</t>
  </si>
  <si>
    <t>Materiales diversos</t>
  </si>
  <si>
    <t>Embalajes</t>
  </si>
  <si>
    <t>Envases</t>
  </si>
  <si>
    <t>Material de oficina</t>
  </si>
  <si>
    <t>Productos en curso A</t>
  </si>
  <si>
    <t>Productos en curso B</t>
  </si>
  <si>
    <t>Productos semiterminados A</t>
  </si>
  <si>
    <t>Productos semiterminados B</t>
  </si>
  <si>
    <t>Productos terminados A</t>
  </si>
  <si>
    <t>Productos terminados B</t>
  </si>
  <si>
    <t>Subproductos A</t>
  </si>
  <si>
    <t>Subproductos B</t>
  </si>
  <si>
    <t>Residuos A</t>
  </si>
  <si>
    <t>Residuos B</t>
  </si>
  <si>
    <t>Materiales recuperados A</t>
  </si>
  <si>
    <t>Materiales recuperados B</t>
  </si>
  <si>
    <t>Deterioro de valor de las mercaderías</t>
  </si>
  <si>
    <t>Deterioro de valor de las materias primas</t>
  </si>
  <si>
    <t>Deterioro de valor de otros aprovisionamientos</t>
  </si>
  <si>
    <t>Deterioro de valor de los productos en curso</t>
  </si>
  <si>
    <t>Deterioro de valor de los productos semiterminados</t>
  </si>
  <si>
    <t>Deterioro de valor de los productos terminados</t>
  </si>
  <si>
    <t>Deterioro de valor de los subproductos, residuos y materiales recuperados</t>
  </si>
  <si>
    <t>Proveedores</t>
  </si>
  <si>
    <t>Proveedores, efectos comerciales a pagar</t>
  </si>
  <si>
    <t>Proveedores, empresas del grupo</t>
  </si>
  <si>
    <t>Proveedores, empresas asociadas</t>
  </si>
  <si>
    <t>Proveedores, otras partes vinculadas</t>
  </si>
  <si>
    <t>Envases y embalajes a devolver a proveedores</t>
  </si>
  <si>
    <t>Anticipos a proveedores</t>
  </si>
  <si>
    <t>Acreedores por prestaciones de servicios</t>
  </si>
  <si>
    <t>Acreedores, efectos comerciales a pagar</t>
  </si>
  <si>
    <t xml:space="preserve">Acreedores por operaciones en común </t>
  </si>
  <si>
    <t>Clientes</t>
  </si>
  <si>
    <t>Clientes, efectos comerciales</t>
  </si>
  <si>
    <t>Clientes, operaciones de “factoring"</t>
  </si>
  <si>
    <t>Clientes, empresas del grupo</t>
  </si>
  <si>
    <t>Clientes, empresas asociadas</t>
  </si>
  <si>
    <t>Clientes, otras partes vinculadas</t>
  </si>
  <si>
    <t>Clientes de dudoso cobro</t>
  </si>
  <si>
    <t>Envases y embalajes a devolver por clientes</t>
  </si>
  <si>
    <t>Anticipos de clientes</t>
  </si>
  <si>
    <t>Deudores</t>
  </si>
  <si>
    <t>Deudores, efectos comerciales</t>
  </si>
  <si>
    <t>Deudores de dudoso cobro</t>
  </si>
  <si>
    <t>Deudores por operaciones en común</t>
  </si>
  <si>
    <t>Clientes a L.P.</t>
  </si>
  <si>
    <t>Anticipos de remuneraciones</t>
  </si>
  <si>
    <t>Remuneraciones pendientes de pago</t>
  </si>
  <si>
    <t>Remuneraciones mediante sistemas de aportación definida pendientes de pago</t>
  </si>
  <si>
    <t>Hacienda pública, deudora por diversos conceptos</t>
  </si>
  <si>
    <t>Organismos de la seguridad social, deudores</t>
  </si>
  <si>
    <t>Hacienda pública, IVA soportado</t>
  </si>
  <si>
    <t>Hacienda pública, retenciones y pagos a cuenta</t>
  </si>
  <si>
    <t>Activos por impuesto diferido</t>
  </si>
  <si>
    <t>Hacienda pública, acreedora por conceptos fiscales</t>
  </si>
  <si>
    <t>Organismos de la seguridad social, acreedores</t>
  </si>
  <si>
    <t>Hacienda pública, IVA repercutido</t>
  </si>
  <si>
    <t>Pasivos por diferencias temporarias imponibles</t>
  </si>
  <si>
    <t>Gastos anticipados</t>
  </si>
  <si>
    <t>Ingresos anticipados</t>
  </si>
  <si>
    <t>Deterioro de valor de crédito por operaciones comerciales</t>
  </si>
  <si>
    <t>Deterioro de valor de crédito por operaciones comerciales con partes vinculadas</t>
  </si>
  <si>
    <t>Provisiones para operaciones comerciales</t>
  </si>
  <si>
    <t>Obligaciones y bonos a C.P.</t>
  </si>
  <si>
    <t>Obligaciones y bonos convertibles a C.P.</t>
  </si>
  <si>
    <t>Acciones o participaciones a C.P. consideradas pasivos financieros</t>
  </si>
  <si>
    <t>Deudas representadas en otros valores negociables a C.P.</t>
  </si>
  <si>
    <t>Intereses a C.P. de empréstitos y otras emisiones análogas</t>
  </si>
  <si>
    <t>Dividendos de acciones o participaciones consideradas como pasivos financieros</t>
  </si>
  <si>
    <t>Valores negociables amortizados</t>
  </si>
  <si>
    <t>Deudas a C.P. con entidades de crédito vinculadas</t>
  </si>
  <si>
    <t>Proveedores de inmovilizado a C.P. partes vinculadas</t>
  </si>
  <si>
    <t>Acreedores por arrendamiento financiero a C.P., partes vinculadas</t>
  </si>
  <si>
    <t>Otras deudas a C.P. con partes vinculadas</t>
  </si>
  <si>
    <t>Intereses a C.P. de deudas con partes vinculadas</t>
  </si>
  <si>
    <t>Deudas a C.P. con entidades de crédito</t>
  </si>
  <si>
    <t>Deudas a C.P.</t>
  </si>
  <si>
    <t>Deudas a C.P. transformables en subvenciones, donaciones y legados</t>
  </si>
  <si>
    <t xml:space="preserve">Proveedores de inmovilizado a C.P.  </t>
  </si>
  <si>
    <t>Acreedores por arrendamiento financiero a C.P.</t>
  </si>
  <si>
    <t>Efectos a pagar a C.P.</t>
  </si>
  <si>
    <t>Dividendo activo a pagar</t>
  </si>
  <si>
    <t>Intereses a C.P. de deudas con entidades de crédito</t>
  </si>
  <si>
    <t>Intereses a C.P. d deudas</t>
  </si>
  <si>
    <t>Provisiones a C.P.</t>
  </si>
  <si>
    <t>Participaciones a C.P. en partes vinculadas</t>
  </si>
  <si>
    <t>Valores representativos de deuda a C.P. de partes vinculadas</t>
  </si>
  <si>
    <t>Créditos a C.P. a partes vinculadas</t>
  </si>
  <si>
    <t>Intereses a C.P. de valores representativos de deuda de partes vinculadas</t>
  </si>
  <si>
    <t>Intereses a C.P. de créditos a partes vinculadas</t>
  </si>
  <si>
    <t>Dividendo a cobrar de inversiones financieras en partes vinculadas</t>
  </si>
  <si>
    <t>Desembolsos pendientes sobre participaciones a C.P. en partes vinculadas</t>
  </si>
  <si>
    <t>Inversiones financieras a C.P. en instrumentos de patrimonio</t>
  </si>
  <si>
    <t>Valores representativos de deuda a C.P.</t>
  </si>
  <si>
    <t>Créditos a C.P.</t>
  </si>
  <si>
    <t>Créditos a C.P. por enajenación de inmovilizado</t>
  </si>
  <si>
    <t>Créditos a C.P. al personal</t>
  </si>
  <si>
    <t>Dividendo a cobrar</t>
  </si>
  <si>
    <t>Intereses a C.P. de valores representativos de deuda</t>
  </si>
  <si>
    <t>Intereses a C.P. de créditos</t>
  </si>
  <si>
    <t>Imposiciones a C.P.</t>
  </si>
  <si>
    <t>Desembolsos pendientes sobre participaciones en el patrimonio neto a C.P.</t>
  </si>
  <si>
    <t>Titular de la explotación</t>
  </si>
  <si>
    <t>Cuenta corriente con socios y administradores</t>
  </si>
  <si>
    <t>Cuenta corriente con otras personas y partes vinculadas</t>
  </si>
  <si>
    <t>Cuentas corrientes en fusiones y escisiones</t>
  </si>
  <si>
    <t>Cuenta corriente con uniones temporales de empresas y comunidades de bienes</t>
  </si>
  <si>
    <t>Partidas pendientes de aplicación</t>
  </si>
  <si>
    <t>Desembolsos exigidos sobre participaciones en el patrimonio neto</t>
  </si>
  <si>
    <t>Dividendo activo a cuenta</t>
  </si>
  <si>
    <t>Socios por desembolsos exigidos</t>
  </si>
  <si>
    <t>Derivados financieros a C.P.</t>
  </si>
  <si>
    <t>Fianzas recibidas a C.P.</t>
  </si>
  <si>
    <t>Depósitos recibidos a C.P.</t>
  </si>
  <si>
    <t>Fianzas constituidas a C.P.</t>
  </si>
  <si>
    <t>Depósitos constituidos a C.P.</t>
  </si>
  <si>
    <t>Intereses pagados por anticipado</t>
  </si>
  <si>
    <t>Intereses cobrados por anticipado</t>
  </si>
  <si>
    <t>Garantías financieras a C.P.</t>
  </si>
  <si>
    <t>Caja, euros</t>
  </si>
  <si>
    <t>Caja, moneda extranjera</t>
  </si>
  <si>
    <t>Bancos e instituciones de crédito, c/c vista, euros</t>
  </si>
  <si>
    <t>Bancos e instituciones de crédito, c/c vista, moneda extranjera</t>
  </si>
  <si>
    <t>Bancos e instituciones de crédito, cuentas de ahorro, euros</t>
  </si>
  <si>
    <t>Bancos e instituciones de crédito, cuentas de ahorro, moneda extranjera</t>
  </si>
  <si>
    <t>Inversiones a C.P. de gran liquidez</t>
  </si>
  <si>
    <t>Inmovilizado</t>
  </si>
  <si>
    <t>Inversiones con personas y entidades vinculadas</t>
  </si>
  <si>
    <t>Inversiones financieras</t>
  </si>
  <si>
    <t>Existencias, deudores comerciales y otras cuentas a cobrar</t>
  </si>
  <si>
    <t>Otros activos</t>
  </si>
  <si>
    <t>Provisiones</t>
  </si>
  <si>
    <t>Deudas con características especiales</t>
  </si>
  <si>
    <t>Deudas con personas y entidades vinculadas</t>
  </si>
  <si>
    <t>Acreedores comerciales y otras cuentas a pagar</t>
  </si>
  <si>
    <t>Otros pasivos</t>
  </si>
  <si>
    <t>Deterioro de valor de participaciones a C.P. en partes vinculadas</t>
  </si>
  <si>
    <t>Deterioro de valores representativos de deuda a C.P. de partes vinculadas</t>
  </si>
  <si>
    <t>Deterioro de valor de crédito a C.P. a partes vinculadas</t>
  </si>
  <si>
    <t>Deterioro de valores representativos a C.P.</t>
  </si>
  <si>
    <t>Deterioro de valor de créditos a C.P.</t>
  </si>
  <si>
    <t>Deterioro del valor de activos no corrientes mantenidos para la venta</t>
  </si>
  <si>
    <t>Compras de mercaderías</t>
  </si>
  <si>
    <t>Compras de materias primas</t>
  </si>
  <si>
    <t>Compras de otros aprovisionamientos</t>
  </si>
  <si>
    <t>Descuentos sobre compras por pronto pago</t>
  </si>
  <si>
    <t>Trabajos realizados por otras empresa</t>
  </si>
  <si>
    <t>Devoluciones de compras y operaciones similares</t>
  </si>
  <si>
    <t>"Rappels" por compras</t>
  </si>
  <si>
    <t>Variación de existencias de mercaderías</t>
  </si>
  <si>
    <t>Variación de existencias de materias primas</t>
  </si>
  <si>
    <t>Variación de existencias de otros aprovisionamientos</t>
  </si>
  <si>
    <t>Gastos en investigación y desarrollo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</si>
  <si>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</si>
  <si>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</si>
  <si>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</si>
  <si>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</si>
  <si>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</si>
  <si>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</si>
  <si>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</si>
  <si>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</si>
  <si>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</si>
  <si>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Impuesto sobre beneficios</t>
  </si>
  <si>
    <t>Otros tributos</t>
  </si>
  <si>
    <t xml:space="preserve">Ajustes negativos en la imposición sobre beneficios </t>
  </si>
  <si>
    <t>Ajustes negativos en la imposición indirecta</t>
  </si>
  <si>
    <t>Devolución de impuestos</t>
  </si>
  <si>
    <t xml:space="preserve">Ajustes positivos en la imposición sobre beneficios </t>
  </si>
  <si>
    <t>Ajustes positivos en la imposición indirecta</t>
  </si>
  <si>
    <t>Sueldos y salarios</t>
  </si>
  <si>
    <t>Indemnizaciones</t>
  </si>
  <si>
    <t>Seguridad social a cargo de la empresa</t>
  </si>
  <si>
    <t>Otros gastos sociales</t>
  </si>
  <si>
    <t>Pérdidas de créditos comerciales</t>
  </si>
  <si>
    <t>Resultados de operaciones en común</t>
  </si>
  <si>
    <t>Otras pérdidas en gestión corriente</t>
  </si>
  <si>
    <t>Gastos financieros por actualización de provisiones</t>
  </si>
  <si>
    <t>Intereses de obligaciones y bonos</t>
  </si>
  <si>
    <t>Intereses de deudas</t>
  </si>
  <si>
    <t>Pérdidas de créditos no comerciales</t>
  </si>
  <si>
    <t>Diferencias negativas de cambio</t>
  </si>
  <si>
    <t>Otros gastos financieros</t>
  </si>
  <si>
    <t>Pérdidas procedentes del inmovilizado intangible</t>
  </si>
  <si>
    <t>Pérdidas procedentes del inmovilizado material</t>
  </si>
  <si>
    <t>Pérdidas procedentes de las inversiones inmobiliarias</t>
  </si>
  <si>
    <t>Pérdidas por operaciones con obligaciones propias</t>
  </si>
  <si>
    <t>Gastos excepcionales</t>
  </si>
  <si>
    <t>Amortización del inmovilizado intangible</t>
  </si>
  <si>
    <t>Amortización del inmovilizado material</t>
  </si>
  <si>
    <t>Amortización e las inversiones inmobiliarias</t>
  </si>
  <si>
    <t>Pérdidas por deterioro del inmovilizado intangible</t>
  </si>
  <si>
    <t>Pérdidas por deterioro del inmovilizado material</t>
  </si>
  <si>
    <t>Pérdidas por deterioro de las inversiones inmobiliarias</t>
  </si>
  <si>
    <t>Pérdidas por deterioro de existencias</t>
  </si>
  <si>
    <t>Dotación a la provisión por operaciones comerciales</t>
  </si>
  <si>
    <t>Pérdidas por deterioro de créditos a L.P.</t>
  </si>
  <si>
    <t>Pérdidas por deterioro de créditos a C.P.</t>
  </si>
  <si>
    <t>Ventas de mercaderías</t>
  </si>
  <si>
    <t>Ventas de productos terminados</t>
  </si>
  <si>
    <t>Ventas de productos semiterminados</t>
  </si>
  <si>
    <t>Ventas de subproductos y residuos</t>
  </si>
  <si>
    <t>Ventas de envases y embalajes</t>
  </si>
  <si>
    <t>Prestaciones de servicios</t>
  </si>
  <si>
    <t>Descuentos sobre ventas por pronto pago</t>
  </si>
  <si>
    <t>Devoluciones de ventas y operaciones similares</t>
  </si>
  <si>
    <t>"Rappels" sobre ventas</t>
  </si>
  <si>
    <t>Variación de existencias de productos en curso</t>
  </si>
  <si>
    <t>Variación de existencias de productos semiterminados</t>
  </si>
  <si>
    <t>Variación de existencias de productos terminados</t>
  </si>
  <si>
    <t>Trabajos realizados para el inmovilizado intangible</t>
  </si>
  <si>
    <t>Trabajos realizados para el inmovilizado material</t>
  </si>
  <si>
    <t>Trabajos realizados en inversiones inmobiliarias</t>
  </si>
  <si>
    <t>Trabajos realizados para el inmovilizado material en curso</t>
  </si>
  <si>
    <t>Subvenciones, donaciones y legados a la explotación</t>
  </si>
  <si>
    <t>Ingresos por arrendamientos</t>
  </si>
  <si>
    <t>Ingresos de propiedad industrial cedida en explotación</t>
  </si>
  <si>
    <t>Ingresos por comisiones</t>
  </si>
  <si>
    <t>Ingresos por servicios al personal</t>
  </si>
  <si>
    <t>Ingresos por servicios diversos</t>
  </si>
  <si>
    <t>Ingresos de valores representativos de deuda</t>
  </si>
  <si>
    <t>Ingresos de créditos</t>
  </si>
  <si>
    <t xml:space="preserve">Diferencias positivas de cambio </t>
  </si>
  <si>
    <t>Otros ingresos financieros</t>
  </si>
  <si>
    <t>Beneficios procedentes del inmovilizado intangible</t>
  </si>
  <si>
    <t>Beneficios procedentes del inmovilizado material</t>
  </si>
  <si>
    <t>Beneficios procedentes de las inversiones inmobiliarias</t>
  </si>
  <si>
    <t>Diferencia negativa en combinaciones de negocios</t>
  </si>
  <si>
    <t>Beneficios por operaciones con obligaciones propias</t>
  </si>
  <si>
    <t>Ingresos excepcionales</t>
  </si>
  <si>
    <t>Reversión del deterioro del inmovilizado intangible</t>
  </si>
  <si>
    <t>Reversión del deterioro del inmovilizado material</t>
  </si>
  <si>
    <t>Reversión del deterioro de las inversiones inmobiliarias</t>
  </si>
  <si>
    <t>Reversión del deterioro de existencias</t>
  </si>
  <si>
    <t>Reversión del deterioro de créditos de operaciones comerciales</t>
  </si>
  <si>
    <t>Exceso de provisiones</t>
  </si>
  <si>
    <t>Reversión del deterioro de créditos a L.P.</t>
  </si>
  <si>
    <t>Reversión del deterioro de créditos a C.P.</t>
  </si>
  <si>
    <t>Pérdidas en activos financieros disponibles para la venta</t>
  </si>
  <si>
    <t>Pérdidas por coberturas de flujos de efectivo</t>
  </si>
  <si>
    <t>Perdidas por coberturas de inversiones netas en un negocio en el extranjero</t>
  </si>
  <si>
    <t>Trasferencia de beneficios por coberturas de flujos de efectivo</t>
  </si>
  <si>
    <t>Diferencias de conversión negativas</t>
  </si>
  <si>
    <t>Transferencia de diferencias de conversión positivas</t>
  </si>
  <si>
    <t>Ingresos fiscales por diferencias permanentes</t>
  </si>
  <si>
    <t>Ingresos fiscales por deducciones y bonificaciones</t>
  </si>
  <si>
    <t>Transferencias de diferencias permanentes</t>
  </si>
  <si>
    <t>Transferencias de deducciones y bonificaciones</t>
  </si>
  <si>
    <t>Transferencia de subvenciones oficiales de capital</t>
  </si>
  <si>
    <t>Transferencia de donaciones y legados de capital</t>
  </si>
  <si>
    <t>Transferencia de otras subvenciones, donaciones y legados.</t>
  </si>
  <si>
    <t>Pérdidas actuariales</t>
  </si>
  <si>
    <t>Ajustes negativos en activos por retribuciones a L.P., de prestación definida</t>
  </si>
  <si>
    <t>Pérdidas en activos no corrientes y grupos enajenables de elementos mantenidos para la venta</t>
  </si>
  <si>
    <t>Transferencia de beneficios en activos no corrientes y grupos enajenables de elementos mantenidos para la venta</t>
  </si>
  <si>
    <t>Deterioro de participaciones en el patrimonio, empresas del grupo</t>
  </si>
  <si>
    <t>Deterioro de participaciones en el patrimonio, empresas asociadas</t>
  </si>
  <si>
    <t>Beneficios en activos financieros disponibles para la venta</t>
  </si>
  <si>
    <t>Transferencia de pérdidas de activos financieros disponibles para la venta</t>
  </si>
  <si>
    <t>Beneficios por coberturas de flujos efectivo</t>
  </si>
  <si>
    <t>Beneficios por coberturas de una inversión neta en un negocio en el extranjero</t>
  </si>
  <si>
    <t>Transferencia de pérdidas por coberturas de flujos de efectivo</t>
  </si>
  <si>
    <t>Diferencias de conversión positivas</t>
  </si>
  <si>
    <t>Ingresos de subvenciones oficiales del capital</t>
  </si>
  <si>
    <t>Ingresos de donaciones y legados de capital</t>
  </si>
  <si>
    <t>Ingresos de otras subvenciones, donaciones y legados</t>
  </si>
  <si>
    <t>Ganancias actuariales</t>
  </si>
  <si>
    <t>Ajustes positivos en activos por retribuciones a L.P. de prestación definida</t>
  </si>
  <si>
    <t>Beneficios en activos no corrientes y grupos enajenables de elementos mantenidos para la venta</t>
  </si>
  <si>
    <t>Transferencia de pérdidas en activos no corrientes y grupos enajenables de elementos mantenidos para la venta</t>
  </si>
  <si>
    <t>Recuperación de ajustes valorativos negativos previos, empresas del grupo</t>
  </si>
  <si>
    <t>Recuperación de ajustes valorativos negativos previos, empresas asociadas</t>
  </si>
  <si>
    <t>Transferencia por deterioro de ajustes valorativos negativos previos, empresas del grupo</t>
  </si>
  <si>
    <t>Transferencia por deterioro de ajustes valorativos negativos previos, empresas asociadas</t>
  </si>
  <si>
    <t>Socios desembolsos no exigidos capital social</t>
  </si>
  <si>
    <t>Socios aportaciones no dinerarias pendientes capital social</t>
  </si>
  <si>
    <t>Socios por aportaciones no dinerarias</t>
  </si>
  <si>
    <t>Patrimonio neto por emisión de instrumentos financieros compuestos</t>
  </si>
  <si>
    <t>Resto de instrumentos de patrimonio neto</t>
  </si>
  <si>
    <t>Reservas para acciones o participaciones</t>
  </si>
  <si>
    <t>Reservas estatutarias</t>
  </si>
  <si>
    <t>Reserva por capital amortizado</t>
  </si>
  <si>
    <t>Reserva de fondo de comercio</t>
  </si>
  <si>
    <t>Reserva de acciones propias aceptadas en garantía</t>
  </si>
  <si>
    <t>Reserva de capitalización</t>
  </si>
  <si>
    <t>Reserva de nivelación</t>
  </si>
  <si>
    <t>Cobertura de flujos de efectivo</t>
  </si>
  <si>
    <t>Cobertura de una inversión neta en un negocio en el extranjero</t>
  </si>
  <si>
    <t>Ingresos fiscales por diferentes conceptos</t>
  </si>
  <si>
    <t>Ingresos fiscales por deducciones</t>
  </si>
  <si>
    <t>Desembolsos no exigidos, empresas del grupo</t>
  </si>
  <si>
    <t>Desembolsos no exigidos, empresas asociadas</t>
  </si>
  <si>
    <t>Desembolsos no exigidos, otras partes vinculadas</t>
  </si>
  <si>
    <t>Otros desembolsos no exigidos</t>
  </si>
  <si>
    <t>Aportaciones no dinerarias pendientes, empresas del grupo</t>
  </si>
  <si>
    <t>Aportaciones no dinerarias pendientes, empresas asociadas</t>
  </si>
  <si>
    <t>Aportaciones no dinerarias pendientes, otras partes vinculadas</t>
  </si>
  <si>
    <t>Otras aportaciones no dinerarias pendientes</t>
  </si>
  <si>
    <t>Deudas a L.P. con entidades de crédito, empresas del grupo</t>
  </si>
  <si>
    <t>Deudas a L.P. con entidades de crédito, empresas asociadas</t>
  </si>
  <si>
    <t>Deudas a L.P. con otras entidades de crédito vinculadas</t>
  </si>
  <si>
    <t>Proveedores de inmovilizado a L.P., empresas del grupo</t>
  </si>
  <si>
    <t>Proveedores de inmovilizado a L.P., empresas asociadas</t>
  </si>
  <si>
    <t>Proveedores de inmovilizado a L.P., otras partes vinculadas</t>
  </si>
  <si>
    <t>Acreedores por arrendamiento financiero a L.P. empresas del grupo</t>
  </si>
  <si>
    <t>Acreedores por arrendamiento financiero a L.P., empresas asociadas</t>
  </si>
  <si>
    <t>Acreedores por arrendamiento financiero a L.P., otras partes vinculadas</t>
  </si>
  <si>
    <t>Otras deudas a L.P., empresas del grupo</t>
  </si>
  <si>
    <t>Otras deudas a L.P., empresas asociadas</t>
  </si>
  <si>
    <t>Otras deudas a L.P., otras partes vinculadas</t>
  </si>
  <si>
    <t>Pasivos por derivados financieros a L.P., cartera de negociación</t>
  </si>
  <si>
    <t>Pasivos por derivados financieros a L.P., instrumentos de cobertura</t>
  </si>
  <si>
    <t>Participaciones a L.P. en empresas del grupo</t>
  </si>
  <si>
    <t>Participaciones a L.P. en empresas asociadas</t>
  </si>
  <si>
    <t>Participaciones a L.P. en otras partes vinculadas</t>
  </si>
  <si>
    <t>Valores representativos de deuda a L.P. de empresas del grupo</t>
  </si>
  <si>
    <t>Valores representativos de deuda a L.P. de empresas asociadas</t>
  </si>
  <si>
    <t>Valores representativos de deuda a L.P. de otras partes vinculadas</t>
  </si>
  <si>
    <t>Créditos a L.P. a empresas del grupo</t>
  </si>
  <si>
    <t>Créditos a L.P. a empresas asociadas</t>
  </si>
  <si>
    <t>Créditos a L.P. a otras partes vinculadas</t>
  </si>
  <si>
    <t>Desembolsos  pendientes s/participaciones L.P., empresas del grupo</t>
  </si>
  <si>
    <t>Desembolsos  pendientes s/participaciones L.P., empresas asociadas</t>
  </si>
  <si>
    <t>Desembolsos  pendientes s/participaciones L.P., otras partes vinculadas</t>
  </si>
  <si>
    <t>Activos por derivados financieros a L.P., cartera de negociación</t>
  </si>
  <si>
    <t>Activos por derivados financieros a L.P., instrumentos de cobertura</t>
  </si>
  <si>
    <t>Amortización acumulada de investigación</t>
  </si>
  <si>
    <t>Amortización acumulada de desarrollo</t>
  </si>
  <si>
    <t>Amortización acumulada de concesiones administrativas</t>
  </si>
  <si>
    <t>Amortización acumulada de propiedad industrial</t>
  </si>
  <si>
    <t>Amortización acumulada de derechos de traspaso</t>
  </si>
  <si>
    <t>Amortización acumulada de aplicaciones informáticas</t>
  </si>
  <si>
    <t>Amortización acumulada de construcciones</t>
  </si>
  <si>
    <t>Amortización acumulada de instalaciones técnicas</t>
  </si>
  <si>
    <t>Amortización acumulada de maquinaria</t>
  </si>
  <si>
    <t>Amortización acumulada de utillaje</t>
  </si>
  <si>
    <t>Amortización acumulada de otras instalaciones</t>
  </si>
  <si>
    <t>Amortización acumulada de mobiliario</t>
  </si>
  <si>
    <t>Amortización acumulada de equipos para proceso de la información</t>
  </si>
  <si>
    <t>Amortización acumulada de elementos de transporte</t>
  </si>
  <si>
    <t>Amortización acumulada de otro inmovilizado material</t>
  </si>
  <si>
    <t>Deterioro de valor de investigación</t>
  </si>
  <si>
    <t>Deterioro de valor de desarrollo</t>
  </si>
  <si>
    <t>Deterioro de valor de concesiones administrativas</t>
  </si>
  <si>
    <t>Deterioro de valor de propiedad industrial</t>
  </si>
  <si>
    <t>Deterioro de valor de derechos de traspaso</t>
  </si>
  <si>
    <t>Deterioro de valor de aplicaciones informáticas</t>
  </si>
  <si>
    <t>Deterioro de valor de terrenos y bienes naturales</t>
  </si>
  <si>
    <t>Deterioro de valor de construcciones</t>
  </si>
  <si>
    <t>Deterioro de valor de instalaciones técnicas</t>
  </si>
  <si>
    <t>Deterioro de valor de maquinaria</t>
  </si>
  <si>
    <t>Deterioro de valor de utillaje</t>
  </si>
  <si>
    <t>Deterioro de valor de otras instalaciones</t>
  </si>
  <si>
    <t>Deterioro de valor de mobiliario</t>
  </si>
  <si>
    <t>Deterioro de valor de equipos para proceso de la información</t>
  </si>
  <si>
    <t>Deterioro de valor de elementos de transporte</t>
  </si>
  <si>
    <t>Deterioro de valor de otro inmovilizado material</t>
  </si>
  <si>
    <t>Deterioro de valor de los terrenos y bienes naturales</t>
  </si>
  <si>
    <t>Deterioro de valor de participaciones a L.P. empresas del grupo</t>
  </si>
  <si>
    <t>Deterioro de valor de participaciones a L.P. empresas asociadas</t>
  </si>
  <si>
    <t>Deterioro de valores represen. deuda a L.P. empresas del grupo</t>
  </si>
  <si>
    <t>Deterioro de valores represen. deuda a L.P. empresas asociadas</t>
  </si>
  <si>
    <t>Deterioro de valores represen. deuda a L.P. otras partes vinculadas</t>
  </si>
  <si>
    <t>Deterioro de valor de crédito</t>
  </si>
  <si>
    <t>Proveedores (euros)</t>
  </si>
  <si>
    <t>Proveedores (moneda extranjera)</t>
  </si>
  <si>
    <t>Proveedores, facturas pendientes de recibir o de formalizar</t>
  </si>
  <si>
    <t>Proveedores, empresas del grupo (euros)</t>
  </si>
  <si>
    <t>Efectos comerciales a pagar, empresas del grupo</t>
  </si>
  <si>
    <t>Proveedores, empresas del grupo (moneda extranjera)</t>
  </si>
  <si>
    <t>Envases y embalajes a devolver a proveedores, empresas del grupo</t>
  </si>
  <si>
    <t>Proveedores, empresas del grupo, facturas pendientes de recibir o formalizar</t>
  </si>
  <si>
    <t>Acreedores por prestaciones de servicios (euros)</t>
  </si>
  <si>
    <t>Acreedores por prestaciones de servicios (moneda extranjera)</t>
  </si>
  <si>
    <t>Acreedores por prestaciones de servicios, facturas pendientes de recibir o formalizar</t>
  </si>
  <si>
    <t>Clientes (euros)</t>
  </si>
  <si>
    <t>Clientes, (moneda extranjera)</t>
  </si>
  <si>
    <t>Clientes, facturas pendientes de formalizar</t>
  </si>
  <si>
    <t>Efectos comerciales en cartera</t>
  </si>
  <si>
    <t>Efectos comerciales descontados</t>
  </si>
  <si>
    <t>Efectos comerciales en gestión de cobro</t>
  </si>
  <si>
    <t>Efectos comerciales impagados</t>
  </si>
  <si>
    <t>Clientes empresas del grupo (euros)</t>
  </si>
  <si>
    <t>Efectos comerciales a cobrar, empresas del grupo</t>
  </si>
  <si>
    <t>Clientes empresas del grupo, operaciones de factoring</t>
  </si>
  <si>
    <t>Clientes empresas del grupo, (moneda extranjera)</t>
  </si>
  <si>
    <t>Clientes empresas del grupo de dudoso cobro</t>
  </si>
  <si>
    <t>Envases y embalajes a devolver a clientes, empresas del grupo</t>
  </si>
  <si>
    <t>Clientes empresas del grupo, facturas pendientes de formalizar</t>
  </si>
  <si>
    <t>Deudores (euros)</t>
  </si>
  <si>
    <t>Deudores (moneda extranjera)</t>
  </si>
  <si>
    <t>Deudores, facturas pendientes de formalizar</t>
  </si>
  <si>
    <t>Deudores, efectos comerciales impagados</t>
  </si>
  <si>
    <t>Hacienda pública, deudora por IVA</t>
  </si>
  <si>
    <t>Hacienda pública, deudora por subvenciones concedidas</t>
  </si>
  <si>
    <t>Hacienda pública, deudora por devolución de impuestos</t>
  </si>
  <si>
    <t>Activos por diferencias temporarias deducibles</t>
  </si>
  <si>
    <t>Derechos por deducciones y bonificaciones pendientes de aplicar</t>
  </si>
  <si>
    <t>Crédito por pérdidas a compensar del ejercicio</t>
  </si>
  <si>
    <t>Hacienda pública, acreedora por IVA</t>
  </si>
  <si>
    <t>Hacienda pública, acreedora por retenciones practicadas</t>
  </si>
  <si>
    <t>Hacienda pública, acreedora por impuesto de sociedades</t>
  </si>
  <si>
    <t>Hacienda pública, acreedora por subvenciones a reintegrar</t>
  </si>
  <si>
    <t>Deterioro de valor de créditos por operaciones comerciales con empresas del grupo</t>
  </si>
  <si>
    <t>Deterioro de valor de créditos por operaciones con partes vinculadas</t>
  </si>
  <si>
    <t>Deterioro de valor de créditos por operaciones con otras partes vinculadas</t>
  </si>
  <si>
    <t>Provisión por contratos onerosas</t>
  </si>
  <si>
    <t>Provisión para otras operaciones comerciales</t>
  </si>
  <si>
    <t>Obligaciones y bonos amortizados</t>
  </si>
  <si>
    <t>Otros valores negociables amortizados</t>
  </si>
  <si>
    <t>Deudas a C.P. con entidades de crédito, empresas del grupo</t>
  </si>
  <si>
    <t>Deudas a C.P. con entidades de crédito, empresas asociadas</t>
  </si>
  <si>
    <t>Deudas a C.P. con otras entidades de crédito vinculadas</t>
  </si>
  <si>
    <t>Proveedores de inmovilizado a C.P., empresas del grupo</t>
  </si>
  <si>
    <t>Proveedores de inmovilizado a C.P., empresas asociadas</t>
  </si>
  <si>
    <t>Proveedores de inmovilizado a C.P., otras partes vinculadas</t>
  </si>
  <si>
    <t>Acreedores por arrendamiento financiero a C.P., empresas del grupo</t>
  </si>
  <si>
    <t>Acreedores por arrendamiento financiero a C.P., empresas asociadas</t>
  </si>
  <si>
    <t>Acreedores por arrendamiento financiero a C.P., otras partes vinculadas</t>
  </si>
  <si>
    <t>Otras deudas a C.P. con empresas del grupo</t>
  </si>
  <si>
    <t>Otras deudas a C.P. con empresas asociadas</t>
  </si>
  <si>
    <t>Otras deudas a C.P. con otras empresas partes vinculadas</t>
  </si>
  <si>
    <t>Intereses a C.P. de deudas, empresas del grupo</t>
  </si>
  <si>
    <t>Intereses a C.P. de deudas, empresas asociadas</t>
  </si>
  <si>
    <t>Intereses a C.P. de deudas, otras partes vinculadas</t>
  </si>
  <si>
    <t>Préstamos a C.P. de entidades de crédito</t>
  </si>
  <si>
    <t>Deudas a C.P. por crédito dispuesto</t>
  </si>
  <si>
    <t>Deudas por efectos descontados</t>
  </si>
  <si>
    <t>Deudas por operaciones de “factoring"</t>
  </si>
  <si>
    <t>Provisión a C.P. por retribuciones al personal</t>
  </si>
  <si>
    <t>Provisión a C.P. para impuestos</t>
  </si>
  <si>
    <t>Provisión a C.P. para otras responsabilidades</t>
  </si>
  <si>
    <t>Provisión a C.P. para desmantelamiento, retiro o rehabilitación del inmovilizado</t>
  </si>
  <si>
    <t>Provisión a C.P. para actuaciones medioambientales</t>
  </si>
  <si>
    <t>Provisión a C.P. para reestructuraciones</t>
  </si>
  <si>
    <t>Provisión a C.P. para transacciones con pagos basados en instrumentos de patrimonio</t>
  </si>
  <si>
    <t>Participaciones a C.P. en empresas del grupo</t>
  </si>
  <si>
    <t>Participaciones a C.P. en empresas asociadas</t>
  </si>
  <si>
    <t>Participaciones a C.P. en otras partes vinculadas</t>
  </si>
  <si>
    <t>Valores representativos de deuda a C.P. de empresas del grupo</t>
  </si>
  <si>
    <t>Valores representativos de deuda a C.P. de empresas asociadas</t>
  </si>
  <si>
    <t>Valores representativos de deuda a C.P. de otras partes vinculadas</t>
  </si>
  <si>
    <t>Créditos a C.P. a empresas del grupo</t>
  </si>
  <si>
    <t>Créditos a C.P. a empresas asociadas</t>
  </si>
  <si>
    <t>Créditos a C.P. a otras partes vinculadas</t>
  </si>
  <si>
    <t>Intereses a C.P. de valores representativos de deuda de empresas del grupo</t>
  </si>
  <si>
    <t>Intereses a C.P. de valores representativos de deuda de empresas asociadas</t>
  </si>
  <si>
    <t>Intereses a C.P. de valores representativos de deuda de otras partes vinculadas</t>
  </si>
  <si>
    <t>Intereses a C.P. de créditos a empresas del grupo</t>
  </si>
  <si>
    <t>Intereses a C.P. de créditos a empresas asociadas</t>
  </si>
  <si>
    <t>Intereses a C.P. de créditos a otras partes vinculadas</t>
  </si>
  <si>
    <t>Dividendo a cobrar de empresas del grupo</t>
  </si>
  <si>
    <t>Dividendo a cobrar de empresas asociadas</t>
  </si>
  <si>
    <t>Dividendo a cobrar de otras partes vinculadas</t>
  </si>
  <si>
    <t>Desembolsos pendientes sobre participaciones a C.P. en empresas del grupo</t>
  </si>
  <si>
    <t>Desembolsos pendientes sobre participaciones a C.P. en empresas asociadas</t>
  </si>
  <si>
    <t>Desembolsos pendientes sobre participaciones a C.P. en otras partes vinculadas</t>
  </si>
  <si>
    <t>Cuenta corriente con empresas del grupo</t>
  </si>
  <si>
    <t>Cuenta corriente con empresas asociadas</t>
  </si>
  <si>
    <t>Cuenta corriente con otras partes vinculadas</t>
  </si>
  <si>
    <t>Desembolsos exigidos sobre participaciones empresas del grupo</t>
  </si>
  <si>
    <t>Desembolsos exigidos sobre participaciones empresas asociadas</t>
  </si>
  <si>
    <t>Desembolsos exigidos sobre participaciones otras partes vinculadas</t>
  </si>
  <si>
    <t>Desembolsos exigidos sobre participaciones en otras empresas</t>
  </si>
  <si>
    <t>Socios por desembolsos exigidos sobre acciones o participaciones ordinarias</t>
  </si>
  <si>
    <t>Socios por desembolsos exigidos sobre acciones o participaciones consideradas pasivos financieros</t>
  </si>
  <si>
    <t>Activos por derivados financieros a C.P., cartera de negociación</t>
  </si>
  <si>
    <t>Activos por derivados financieros a C.P., instrumentos de cobertura</t>
  </si>
  <si>
    <t>Pasivos por derivados financieros a C.P., cartera de negociación</t>
  </si>
  <si>
    <t>Pasivos por derivados financieros a C.P., instrumentos de cobertura</t>
  </si>
  <si>
    <t>Deterioro de valor de participaciones a C.P., en empresas del grupo</t>
  </si>
  <si>
    <t>Deterioro de valor de participaciones a C.P. en empresas asociadas</t>
  </si>
  <si>
    <t>Deterioro de valor de valores representativos de deuda a C.P., de empresas del grupo</t>
  </si>
  <si>
    <t>Deterioro de valor de valores representativos de deuda a C.P., de empresas asociados</t>
  </si>
  <si>
    <t>Deterioro de valor de valores representativos de deuda a C.P., de otras partes vinculadas</t>
  </si>
  <si>
    <t>Deterioro de valor de créditos a C.P., a empresas del grupo</t>
  </si>
  <si>
    <t>Deterioro de valor de créditos a C.P., a empresas asociadas</t>
  </si>
  <si>
    <t>Deterioro de valor de créditos a C.P., a otras partes vinculadas</t>
  </si>
  <si>
    <t>Descuentos sobre compras por pronto pago de mercaderías</t>
  </si>
  <si>
    <t>Descuentos sobre compras por pronto pago de materias primas</t>
  </si>
  <si>
    <t>Descuentos sobre compras por pronto pago de otros aprovisionamientos</t>
  </si>
  <si>
    <t>Devoluciones de compras de mercaderías</t>
  </si>
  <si>
    <t>Devoluciones de compras de materias primas</t>
  </si>
  <si>
    <t>Devoluciones de compras de otros aprovisionamientos</t>
  </si>
  <si>
    <t>"Rappels" por compras de mercaderías</t>
  </si>
  <si>
    <t>"Rappels" por compras de materias primas</t>
  </si>
  <si>
    <t>"Rappels" por compras de otro aprovisionamientos</t>
  </si>
  <si>
    <t>Impuesto corriente</t>
  </si>
  <si>
    <t>Impuesto diferido</t>
  </si>
  <si>
    <t>Ajustes negativos en IVA de activo corriente</t>
  </si>
  <si>
    <t>Ajustes negativos en IVA de inversiones</t>
  </si>
  <si>
    <t>Ajustes positivos en IVA de activo corriente</t>
  </si>
  <si>
    <t>Ajustes positivos en IVA de inversiones</t>
  </si>
  <si>
    <t>Contribuciones anuales</t>
  </si>
  <si>
    <t>Otros costes</t>
  </si>
  <si>
    <t>Retribuciones al personal liquidados con instrumentos de patrimonio</t>
  </si>
  <si>
    <t>Retribuciones al personal liquidados en efectivo basado en instrumentos de patrimonio</t>
  </si>
  <si>
    <t>Beneficio transferido (gestor)</t>
  </si>
  <si>
    <t>Pérdida soportada (partícipe o asociado no gestor)</t>
  </si>
  <si>
    <t>Intereses de obligaciones y bonos a L.P., empresas del grupo</t>
  </si>
  <si>
    <t>Intereses de obligaciones y bonos a L.P., empresas asociadas</t>
  </si>
  <si>
    <t>Intereses de obligaciones y bonos a L.P., otras partes vinculadas</t>
  </si>
  <si>
    <t>Intereses de obligaciones y bonos a L.P., otras empresas</t>
  </si>
  <si>
    <t>Intereses de obligaciones y bonos a C.P., empresas del grupo</t>
  </si>
  <si>
    <t>Intereses de obligaciones y bonos a C.P., empresas asociadas</t>
  </si>
  <si>
    <t>Intereses de obligaciones y bonos a C.P., otras partes vinculadas</t>
  </si>
  <si>
    <t>Intereses de obligaciones y bonos a C.P., otras empresas</t>
  </si>
  <si>
    <t>Intereses de deudas, empresas del grupo</t>
  </si>
  <si>
    <t>Intereses de deudas, empresas asociadas</t>
  </si>
  <si>
    <t>Intereses de deudas, otras empresas vinculadas</t>
  </si>
  <si>
    <t>Intereses de deudas, con entidades de crédito</t>
  </si>
  <si>
    <t>Intereses de deudas, con otras empresas</t>
  </si>
  <si>
    <t xml:space="preserve">Pérdidas de cartera de negociación </t>
  </si>
  <si>
    <t>Pérdidas de designados por la empresa</t>
  </si>
  <si>
    <t>Pérdidas de disponibles para la venta</t>
  </si>
  <si>
    <t>Pérdidas de instrumentos de cobertura</t>
  </si>
  <si>
    <t>Dividendos de pasivos, empresas del grupo</t>
  </si>
  <si>
    <t>Dividendos de pasivos, empresas asociadas</t>
  </si>
  <si>
    <t>Dividendos de pasivos, otras partes vinculadas</t>
  </si>
  <si>
    <t>Dividendos de pasivos, otras empresas</t>
  </si>
  <si>
    <t>Intereses por descuento de efectos en entidades de crédito del grupo</t>
  </si>
  <si>
    <t>Intereses por descuento de efectos en entidades de crédito asociadas</t>
  </si>
  <si>
    <t>Intereses por descuento de efectos en entidades de crédito vinculadas</t>
  </si>
  <si>
    <t>Intereses por descuento de efectos en otras entidades de crédito vinculadas</t>
  </si>
  <si>
    <t>Intereses por operaciones de "factoring" con entidades de crédito del grupo</t>
  </si>
  <si>
    <t>Intereses por operaciones de "factoring" con entidades de crédito asociadas</t>
  </si>
  <si>
    <t>Intereses por operaciones de "factoring" con entidades de crédito vinculadas</t>
  </si>
  <si>
    <t>Intereses por operaciones de "factoring" con otras entidades vinculadas</t>
  </si>
  <si>
    <t>Pérdidas en valores representativos de deuda a L.P., empresas del grupo</t>
  </si>
  <si>
    <t>Pérdidas en valores representativos de deuda a L.P., empresas asociadas</t>
  </si>
  <si>
    <t>Pérdidas en valores representativos de deuda a L.P., otras partes vinculadas</t>
  </si>
  <si>
    <t>Pérdidas en valores representativos de deuda a L.P., otras empresas</t>
  </si>
  <si>
    <t>Pérdidas en valores representativos de deuda a C.P., empresas del grupo</t>
  </si>
  <si>
    <t>Pérdidas en valores representativos de deuda a C.P., empresas asociadas</t>
  </si>
  <si>
    <t>Pérdidas en valores representativos de deuda a C.P., otras partes vinculadas</t>
  </si>
  <si>
    <t>Pérdidas en valores representativos de deuda a C.P., otras empresas</t>
  </si>
  <si>
    <t>Pérdidas de créditos a L.P., empresas del grupo</t>
  </si>
  <si>
    <t>Pérdidas de créditos a L.P., empresas asociadas</t>
  </si>
  <si>
    <t>Pérdidas de créditos a L.P., otras partes vinculadas</t>
  </si>
  <si>
    <t>Pérdidas de créditos a L.P., otras empresas</t>
  </si>
  <si>
    <t>Pérdidas de créditos a C.P., empresas del grupo</t>
  </si>
  <si>
    <t>Pérdidas de créditos a C.P., empresas asociadas</t>
  </si>
  <si>
    <t>Pérdidas de créditos a C.P., otras partes vinculadas</t>
  </si>
  <si>
    <t>Pérdidas de créditos a C.P., otras empresas</t>
  </si>
  <si>
    <t>Pérdidas procedentes de participaciones L.P., empresas del grupo</t>
  </si>
  <si>
    <t>Pérdidas procedentes de participaciones L.P., empresas asociadas</t>
  </si>
  <si>
    <t>Pérdidas procedentes de participaciones L.P., otras partes vinculadas</t>
  </si>
  <si>
    <t>Pérdidas por deterioro de productos terminados y en curso</t>
  </si>
  <si>
    <t>Pérdidas por deterioro de mercaderías</t>
  </si>
  <si>
    <t>Pérdidas por deterioro de materias primas</t>
  </si>
  <si>
    <t>Pérdidas por deterioro de otros aprovisionamientos</t>
  </si>
  <si>
    <t>Dotación a la provisión por contratos onerosos</t>
  </si>
  <si>
    <t>Dotación a la provisión para otras operaciones comerciales</t>
  </si>
  <si>
    <t>Pérdidas por deterioro de participaciones en instrumentos de patrimonio neto L.P., empresas del grupo</t>
  </si>
  <si>
    <t>Pérdidas por deterioro de participaciones en instrumentos de patrimonio neto L.P., empresas asociadas</t>
  </si>
  <si>
    <t>Pérdidas por deterioro de participaciones en instrumentos de patrimonio neto L.P., otras partes vinculadas</t>
  </si>
  <si>
    <t>Pérdidas por deterioro de participaciones en instrumentos de patrimonio neto L.P., otras empresas</t>
  </si>
  <si>
    <t>Pérdidas por deterioro de participaciones en instrumentos de patrimonio neto C.P., empresas del grupo</t>
  </si>
  <si>
    <t>Pérdidas por deterioro de participaciones en instrumentos de patrimonio neto C.P., empresas asociadas</t>
  </si>
  <si>
    <t>Pérdidas por deterioro de participaciones en instrumentos de patrimonio neto C.P., otras partes vinculadas</t>
  </si>
  <si>
    <t>Pérdidas por deterioro de participaciones en instrumentos de patrimonio neto C.P., otras empresas</t>
  </si>
  <si>
    <t>Pérdidas por deterioro de créditos a L.P., empresas del grupo</t>
  </si>
  <si>
    <t>Pérdidas por deterioro de créditos a L.P., empresas asociados</t>
  </si>
  <si>
    <t>Pérdidas por deterioro de créditos a L.P., otras empresas vinculadas</t>
  </si>
  <si>
    <t>Pérdidas por deterioro de créditos a L.P., otras empresas</t>
  </si>
  <si>
    <t>Pérdidas por deterioro de participaciones en instrumentos de patrimonio neto a C.P., empresas del grupo</t>
  </si>
  <si>
    <t>Pérdidas por deterioro de participaciones en instrumentos de patrimonio neto a C.P., empresas asociadas</t>
  </si>
  <si>
    <t>Pérdidas por deterioro de valores representativos de deuda a C.P., empresas del grupo</t>
  </si>
  <si>
    <t>Pérdidas por deterioro de valores representativos de deuda a C.P., empresas asociadas</t>
  </si>
  <si>
    <t>Pérdidas por deterioro de valores representativos de deuda a C.P., otras partes vinculadas</t>
  </si>
  <si>
    <t>Pérdidas por deterioro de valores representativos de deuda a C.P., otras empresas</t>
  </si>
  <si>
    <t>Pérdidas por deterioro de créditos a C.P., empresas del grupo</t>
  </si>
  <si>
    <t>Pérdidas por deterioro de créditos a C.P., empresas asociados</t>
  </si>
  <si>
    <t>Pérdidas por deterioro de créditos a C.P., otras empresas vinculadas</t>
  </si>
  <si>
    <t>Pérdidas por deterioro de créditos a C.P., otras empresas</t>
  </si>
  <si>
    <t>Descuento sobre ventas por pronto pago de mercaderías</t>
  </si>
  <si>
    <t>Descuento sobre ventas por pronto pago de productos terminados</t>
  </si>
  <si>
    <t>Descuento sobre ventas por pronto pago de productos semiterminados</t>
  </si>
  <si>
    <t>Descuento sobre ventas por pronto pago de subproductos y residuos</t>
  </si>
  <si>
    <t>Devoluciones de ventas de mercaderías</t>
  </si>
  <si>
    <t>Devoluciones de ventas de productos terminados</t>
  </si>
  <si>
    <t>Devoluciones de ventas de productos semiterminados</t>
  </si>
  <si>
    <t>Devoluciones de ventas de subproductos y residuos</t>
  </si>
  <si>
    <t>Devoluciones de ventas de envases y embalajes</t>
  </si>
  <si>
    <t>"Rappels" sobre ventas de mercaderías</t>
  </si>
  <si>
    <t>"Rappels" sobre ventas de productos terminados</t>
  </si>
  <si>
    <t>"Rappels" sobre ventas de productos semiterminados</t>
  </si>
  <si>
    <t>"Rappels" sobre ventas de subproductos y residuos</t>
  </si>
  <si>
    <t>"Rappels" sobre ventas de envases y embalajes</t>
  </si>
  <si>
    <t>Pérdida transferida (gestor)</t>
  </si>
  <si>
    <t>Beneficio atribuido (partícipe o asociado no gestor)</t>
  </si>
  <si>
    <t>Ingresos de participaciones en instrumentos de patrimonio, empresas del grupo</t>
  </si>
  <si>
    <t>Ingresos de participaciones en instrumentos de patrimonio, empresas asociadas</t>
  </si>
  <si>
    <t>Ingresos de participaciones en instrumentos de patrimonio, otras partes vinculadas</t>
  </si>
  <si>
    <t>Ingresos de participaciones en instrumentos de patrimonio, otras empresas</t>
  </si>
  <si>
    <t>Ingresos de valores representativos de deuda, empresas del grupo</t>
  </si>
  <si>
    <t>Ingresos de valores representativos de deuda, empresas asociadas</t>
  </si>
  <si>
    <t>Ingresos de valores representativos de deuda, otras partes vinculadas</t>
  </si>
  <si>
    <t>Ingresos de valores representativos de deuda, otras empresas</t>
  </si>
  <si>
    <t>Ingresos de créditos a L.P.</t>
  </si>
  <si>
    <t>ingresos de créditos a C.P.</t>
  </si>
  <si>
    <t>Beneficios de cartera de negociación</t>
  </si>
  <si>
    <t>Beneficios de designados por la empresa</t>
  </si>
  <si>
    <t>Beneficios de disponibles para la venta</t>
  </si>
  <si>
    <t>Beneficios de instrumentos de cobertura</t>
  </si>
  <si>
    <t>Beneficios de valores representativos de deuda a L.P., empresas del grupo</t>
  </si>
  <si>
    <t>Beneficios de valores representativos de deuda a L.P., empresas asociadas</t>
  </si>
  <si>
    <t>Beneficios de valores representativos de deuda a L.P., otras partes vinculadas</t>
  </si>
  <si>
    <t>Beneficios de valores representativos de deuda a L.P., otras empresas</t>
  </si>
  <si>
    <t>Beneficios de valores representativos de deuda a C.P., empresas del grupo</t>
  </si>
  <si>
    <t>Beneficios de valores representativos de deuda a C.P., empresas asociadas</t>
  </si>
  <si>
    <t>Beneficios de valores representativos de deuda a C.P., otras partes vinculadas</t>
  </si>
  <si>
    <t>Beneficios de valores representativos de deuda a C.P., otras empresas</t>
  </si>
  <si>
    <t>Beneficios procedentes de participaciones a L.P. empresas del grupo</t>
  </si>
  <si>
    <t>Beneficios procedentes de participaciones a L.P. empresas asociadas</t>
  </si>
  <si>
    <t>Beneficios procedentes de participaciones a L.P. otras partes vinculadas</t>
  </si>
  <si>
    <t>Reversión de deterioro de productos terminados y en curso de fabricación</t>
  </si>
  <si>
    <t>Reversión de deterioro de mercaderías</t>
  </si>
  <si>
    <t>Reversión de deterioro de materias primas</t>
  </si>
  <si>
    <t>Reversión de deterioro de otros aprovisionamientos</t>
  </si>
  <si>
    <t>Exceso de provisión por retribuciones al personal</t>
  </si>
  <si>
    <t>Exceso de provisión para impuestos</t>
  </si>
  <si>
    <t>Exceso de provisión para otras responsabilidades</t>
  </si>
  <si>
    <t>Exceso de provisión por operaciones comerciales</t>
  </si>
  <si>
    <t>Exceso de provisión para actuaciones medioambientales</t>
  </si>
  <si>
    <t>Exceso de provisión para reestructuraciones</t>
  </si>
  <si>
    <t>Exceso de provisión por transacciones con pagos basados en instrumentos de patrimonio</t>
  </si>
  <si>
    <t>Reversión del deterioro de participaciones en instrumentos de patrimonio neto a L.P., empresas del grupo</t>
  </si>
  <si>
    <t>Reversión del deterioro de participaciones en instrumentos de patrimonio neto a L.P., empresas asociadas</t>
  </si>
  <si>
    <t>Reversión del deterioro de participaciones en instrumentos de deuda a L.P., empresas del grupo</t>
  </si>
  <si>
    <t>Reversión del deterioro de participaciones en instrumentos de deuda a L.P., empresas asociadas</t>
  </si>
  <si>
    <t>Reversión del deterioro de participaciones en instrumentos de deuda a L.P., otras partes vinculadas</t>
  </si>
  <si>
    <t>Reversión del deterioro de participaciones en instrumentos de deuda a L.P., otras empresas</t>
  </si>
  <si>
    <t>Reversión del deterioro de créditos a L.P., empresas del grupo</t>
  </si>
  <si>
    <t>Reversión del deterioro de créditos a L.P., empresas asociadas</t>
  </si>
  <si>
    <t>Reversión del deterioro de créditos a L.P., otras partes vinculadas</t>
  </si>
  <si>
    <t>Reversión del deterioro de créditos a L.P., otras empresas</t>
  </si>
  <si>
    <t>Reversión del deterioro de participaciones en instrumentos de patrimonio neto a C.P., empresas del grupo</t>
  </si>
  <si>
    <t>Reversión del deterioro de participaciones en instrumentos de patrimonio neto a C.P., empresas asociadas</t>
  </si>
  <si>
    <t>Reversión del deterioro de participaciones en instrumentos de deuda a C.P., empresas del grupo</t>
  </si>
  <si>
    <t>Reversión del deterioro de participaciones en instrumentos de deuda a C.P., empresas asociadas</t>
  </si>
  <si>
    <t>Reversión del deterioro de participaciones en instrumentos de deuda a C.P., otras partes vinculadas</t>
  </si>
  <si>
    <t>Reversión del deterioro de participaciones en instrumentos de deuda a C.P., otras empresas</t>
  </si>
  <si>
    <t>Reversión del deterioro de créditos a C.P., empresas del grupo</t>
  </si>
  <si>
    <t>Reversión del deterioro de créditos a C.P., empresas asociadas</t>
  </si>
  <si>
    <t>Reversión del deterioro de créditos a C.P., otras partes vinculadas</t>
  </si>
  <si>
    <t>Reversión del deterioro de créditos a C.P., otras empresas</t>
  </si>
  <si>
    <t>Ingresos de créditos a L.P., empresas del grupo</t>
  </si>
  <si>
    <t>Ingresos de créditos a L.P., empresas asociadas</t>
  </si>
  <si>
    <t>Ingresos de créditos a L.P., otras partes vinculadas</t>
  </si>
  <si>
    <t>Ingresos de créditos a L.P., otras empresas</t>
  </si>
  <si>
    <t>Exceso de provisiones por contratos onerosos</t>
  </si>
  <si>
    <t>Exceso de provisiones para otras operaciones comerciales</t>
  </si>
  <si>
    <t/>
  </si>
  <si>
    <t>Control de meses y días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</si>
  <si>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</si>
  <si>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</si>
  <si>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</si>
  <si>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</si>
  <si>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</si>
  <si>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</si>
  <si>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</si>
  <si>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</si>
  <si>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</si>
  <si>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</si>
  <si>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</si>
  <si>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</si>
  <si>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Datos mensuales</t>
  </si>
  <si>
    <t>Datos acumulados</t>
  </si>
  <si>
    <t>A) Resultado de explotación</t>
  </si>
  <si>
    <t>B) Resultado financiero</t>
  </si>
  <si>
    <t>3. Trabajos realizados por la empresa para activo</t>
  </si>
  <si>
    <t>10. Excesos de provisiones</t>
  </si>
  <si>
    <r>
      <t xml:space="preserve">D) Resultado del ejercicio </t>
    </r>
    <r>
      <rPr>
        <b/>
        <sz val="10"/>
        <rFont val="Arial"/>
        <family val="2"/>
      </rPr>
      <t>(C+17)</t>
    </r>
  </si>
  <si>
    <r>
      <t>C) Resultado antes de impuestos</t>
    </r>
    <r>
      <rPr>
        <b/>
        <sz val="10"/>
        <rFont val="Arial"/>
        <family val="2"/>
      </rPr>
      <t xml:space="preserve"> (A + B)</t>
    </r>
  </si>
  <si>
    <t>14. Variación valor razonable instrum.financieros</t>
  </si>
  <si>
    <t>V</t>
  </si>
  <si>
    <t>F</t>
  </si>
  <si>
    <t>Retribuciones a L.P. med. sist. aportación definida</t>
  </si>
  <si>
    <t>Retribuciones a L.P. med. Sist. prestación definida</t>
  </si>
  <si>
    <t>Retribuciones personal med. Inst. patrimonio</t>
  </si>
  <si>
    <t>Pérdidas por valoración inst. finan. valor razonable</t>
  </si>
  <si>
    <t>Dividendos acciones o part. cons. pasivos financ.</t>
  </si>
  <si>
    <t>Intereses descuento de efectos y op. de factoring</t>
  </si>
  <si>
    <t>Pérdidas en participaciones y valores rep. de deuda</t>
  </si>
  <si>
    <t>Pérdidas procedentes de part. a L.P. partes vinculadas</t>
  </si>
  <si>
    <t>Pérdidas por deterioro de créditos op. incobrables</t>
  </si>
  <si>
    <t>Pérdidas por deterioro part. valores rep. de deuda a C.P.</t>
  </si>
  <si>
    <t>Pérdidas por deterioro part. valores rep. deuda a L.P.</t>
  </si>
  <si>
    <t>Variación de existencias de subprod., residuos y mat. rec.</t>
  </si>
  <si>
    <t>Benef. por valoración de inst. financ. valor razonable</t>
  </si>
  <si>
    <t>Benef. procedentes de particip. a L.P. en partes vinc.</t>
  </si>
  <si>
    <t>Reversión deterioro particip. val. repres. deuda a L.P.</t>
  </si>
  <si>
    <t>Reversión del deterioro de part. valores repres.deuda a C.P.</t>
  </si>
  <si>
    <t>Transf. de beneficios en activos financ. disponibles para la venta</t>
  </si>
  <si>
    <t>Transf. beneficios por coberturas de inv. netas en un neg. extranjero</t>
  </si>
  <si>
    <t>Sub., donac. y leg. de capital, transf. rtado. ejerc.</t>
  </si>
  <si>
    <t>Otras subv., donac. y legados, transf. al rtado. Ejerc.</t>
  </si>
  <si>
    <t>Ingresos de participaciones en inst. de patrimonio</t>
  </si>
  <si>
    <t>Benef. participaciones y valores represent. de deuda</t>
  </si>
  <si>
    <t>Ing. de activos afectos y de dchos de reemb. Retrib. L.P.</t>
  </si>
  <si>
    <t>Financiación básica</t>
  </si>
  <si>
    <t>Existencias</t>
  </si>
  <si>
    <t>Cuentas financieras</t>
  </si>
  <si>
    <t>Compras y gastos</t>
  </si>
  <si>
    <t>Acreedores y deudores por operaciones comerciales</t>
  </si>
  <si>
    <t>Ventas e ingresos</t>
  </si>
  <si>
    <t>Gastos imputados al patrimonio neto</t>
  </si>
  <si>
    <t>Ingresos imputados al patrimonio neto</t>
  </si>
  <si>
    <t>Reservas y otros instrumentos de patrimonio</t>
  </si>
  <si>
    <t>Resultados pendientes de aplicación</t>
  </si>
  <si>
    <t>Subvenciones, donaciones y ajustes por cambios de valor</t>
  </si>
  <si>
    <t>Deudas a largo plazo con características especiales</t>
  </si>
  <si>
    <t>Deudas a largo plazo con partes vinculadas</t>
  </si>
  <si>
    <t>Deudas a largo plazo por préstamos recibidos, empréstitos y otros conceptos</t>
  </si>
  <si>
    <t>Pasivos por fianzas, garantías y otros préstamos a L.P.</t>
  </si>
  <si>
    <t>Situaciones transitorias de financiación</t>
  </si>
  <si>
    <t>Inmovilizaciones intangibles</t>
  </si>
  <si>
    <t>Inmovilizaciones materiales</t>
  </si>
  <si>
    <t>Inversiones inmobiliarias</t>
  </si>
  <si>
    <t>Inmovilizaciones materiales en curso</t>
  </si>
  <si>
    <t>Inversiones financieras a L.P. en partes vinculadas</t>
  </si>
  <si>
    <t>Otras inversiones financieras a L.P.</t>
  </si>
  <si>
    <t>Fianzas y depósitos constituidos a L.P.</t>
  </si>
  <si>
    <t>Amortización acumulada del inmovilizado</t>
  </si>
  <si>
    <t>Deterioro del valor de activos no corrientes</t>
  </si>
  <si>
    <t>Comerciales</t>
  </si>
  <si>
    <t>materias primas</t>
  </si>
  <si>
    <t>Otros aprovisionamientos</t>
  </si>
  <si>
    <t>Productos en curso</t>
  </si>
  <si>
    <t>Productos semiterminados</t>
  </si>
  <si>
    <t>Productos terminados</t>
  </si>
  <si>
    <t>Subproductos, residuos y materiales recuperados</t>
  </si>
  <si>
    <t>Deterioro del valor de las existencias</t>
  </si>
  <si>
    <t>Acreedores diversos</t>
  </si>
  <si>
    <t>Deudores varios</t>
  </si>
  <si>
    <t>Personal</t>
  </si>
  <si>
    <t>Administraciones públicas</t>
  </si>
  <si>
    <t>Ajustes por periodificación</t>
  </si>
  <si>
    <t>Deterioro del valor de créditos comerciales y proveedores C.P.</t>
  </si>
  <si>
    <t>Empréstitos, deudas con características especiales y otras análogas</t>
  </si>
  <si>
    <t>Deudas a C.P. con partes vinculadas</t>
  </si>
  <si>
    <t>Deudas a C.P. por préstamos recibidos y otros conceptos</t>
  </si>
  <si>
    <t>Inversiones financieras a C.P. en partes vinculadas</t>
  </si>
  <si>
    <t>Otras inversiones financieras a C.P.</t>
  </si>
  <si>
    <t>Otras cuentas financieras</t>
  </si>
  <si>
    <t>Fianzas y depósitos constituidos a C.P. y ajustes periodificación</t>
  </si>
  <si>
    <t>Tesorería</t>
  </si>
  <si>
    <t>Activos no corrientes mantenidos para la venta y activos y pasivos asociados</t>
  </si>
  <si>
    <t>Deterioro del valor de inversiones financieras a C.P.</t>
  </si>
  <si>
    <t xml:space="preserve">Compras   </t>
  </si>
  <si>
    <t>Variación de existencias</t>
  </si>
  <si>
    <t>Servicios exteriores</t>
  </si>
  <si>
    <t>Tributos</t>
  </si>
  <si>
    <t>Gastos de personal</t>
  </si>
  <si>
    <t>Otros gastos de gestión</t>
  </si>
  <si>
    <t>Gastos financieros</t>
  </si>
  <si>
    <t>Pérdidas procedentes de activos no corrientes y gastos excepcionales</t>
  </si>
  <si>
    <t>Dotaciones para amortizaciones</t>
  </si>
  <si>
    <t>Pérdidas por deterioro y otras dotaciones</t>
  </si>
  <si>
    <t>Ventas de mercaderias, de producción propia, de servicios, etc.</t>
  </si>
  <si>
    <t>Trabajos realizados para la empresa</t>
  </si>
  <si>
    <t>Subvenciones, donaciones y legados</t>
  </si>
  <si>
    <t>Otros ingresos de gestión</t>
  </si>
  <si>
    <t>Ingresos financieros</t>
  </si>
  <si>
    <t>Beneficios procedentes de activos no corrientes e ingresos excepcionales</t>
  </si>
  <si>
    <t>Excesos y aplicaciones de provisiones y de pérdidas por deterioro</t>
  </si>
  <si>
    <t>Gastos financieros por valoración de activos y pasivos</t>
  </si>
  <si>
    <t>Gastos en operaciones de cobertura</t>
  </si>
  <si>
    <t>Gastos por diferencias de conversión</t>
  </si>
  <si>
    <t>impuesto sobre beneficios</t>
  </si>
  <si>
    <t>Transferencias de subvenciones, donaciones y legados</t>
  </si>
  <si>
    <t>Gastos por activos no corrientes en venta</t>
  </si>
  <si>
    <t>Gastos de participaciones en empresas del grupo asociadas con ajustes valorativos previos</t>
  </si>
  <si>
    <t>Ingresos financieros por valoración de activos y pasivos</t>
  </si>
  <si>
    <t>Ingresos en operaciones de cobertura</t>
  </si>
  <si>
    <t>Ingresos por diferencias de conversión</t>
  </si>
  <si>
    <t>Ingresos por subvenciones, donaciones y legados</t>
  </si>
  <si>
    <t>Gastos por pérdidas actuariales y ajustes en los activos por retribuciones a L.P. de prestación definidas</t>
  </si>
  <si>
    <t>Ingresos por ganancias actuariales y ajustes en los activos por retribuciones a L.P. de prestación definidas</t>
  </si>
  <si>
    <t>Ingresos por activos no corriente en venta</t>
  </si>
  <si>
    <t>Ingresos de participaciones en empresas del grupo asociadas con ajustes valorativos previos</t>
  </si>
  <si>
    <t>Representación gráfica 2020</t>
  </si>
  <si>
    <t>Representación gráfica 2019</t>
  </si>
  <si>
    <t>Análisis de situación y ratios</t>
  </si>
  <si>
    <t>Presupuesto mensualizado de explotación ejercicio 2020</t>
  </si>
  <si>
    <t>Ppto. 2020</t>
  </si>
  <si>
    <t>Calle de la fama, 25</t>
  </si>
  <si>
    <t>Generación de recursos</t>
  </si>
  <si>
    <t>(Ventas/dias) x dif.Pago-Cobro</t>
  </si>
  <si>
    <t>Rentabilidad financiera</t>
  </si>
  <si>
    <t>Rentabilidad inversiones</t>
  </si>
  <si>
    <t>Rotación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</si>
</sst>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30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6"/>
      <color theme="0"/>
      <name val="Arial Black"/>
      <family val="2"/>
    </font>
    <font>
      <sz val="18"/>
      <color theme="0"/>
      <name val="Arial Black"/>
      <family val="2"/>
    </font>
    <font>
      <sz val="10"/>
      <color theme="0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sz val="12"/>
      <color theme="0"/>
      <name val="Arial Black"/>
      <family val="2"/>
    </font>
    <font>
      <sz val="11"/>
      <name val="Arial Black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 Black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rgb="FFFF0000"/>
      <name val="Arial Black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/>
      <sz val="11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0"/>
      <name val="Arial Narrow"/>
      <family val="2"/>
    </font>
    <font>
      <b/>
      <sz val="9"/>
      <color rgb="FFC00000"/>
      <name val="Arial"/>
      <family val="2"/>
    </font>
    <font>
      <b/>
      <sz val="8"/>
      <color rgb="FF0000FF"/>
      <name val="Arial Narrow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sz val="8"/>
      <name val="Arial Narrow"/>
      <family val="2"/>
    </font>
    <font>
      <b/>
      <sz val="12"/>
      <color rgb="FFC00000"/>
      <name val="Arial"/>
      <family val="2"/>
    </font>
    <font>
      <sz val="8"/>
      <color rgb="FF0000FF"/>
      <name val="Arial Narrow"/>
      <family val="2"/>
    </font>
    <font>
      <sz val="9"/>
      <color theme="0"/>
      <name val="Arial"/>
      <family val="2"/>
    </font>
    <font>
      <sz val="9"/>
      <name val="Arial Black"/>
      <family val="2"/>
    </font>
    <font>
      <b/>
      <u/>
      <sz val="14"/>
      <name val="Arial Black"/>
      <family val="2"/>
    </font>
    <font>
      <b/>
      <sz val="10"/>
      <name val="Arial Black"/>
      <family val="2"/>
    </font>
    <font>
      <b/>
      <sz val="12"/>
      <color theme="0"/>
      <name val="Arial Black"/>
      <family val="2"/>
    </font>
    <font>
      <b/>
      <sz val="12"/>
      <name val="Arial Black"/>
      <family val="2"/>
    </font>
    <font>
      <sz val="10"/>
      <color rgb="FF0000FF"/>
      <name val="Arial"/>
      <family val="2"/>
    </font>
    <font>
      <b/>
      <sz val="10"/>
      <color rgb="FF0000FF"/>
      <name val="Arial Black"/>
      <family val="2"/>
    </font>
    <font>
      <b/>
      <sz val="11"/>
      <color rgb="FF0000FF"/>
      <name val="Arial Black"/>
      <family val="2"/>
    </font>
    <font>
      <b/>
      <sz val="11"/>
      <name val="Arial Black"/>
      <family val="2"/>
    </font>
    <font>
      <b/>
      <u/>
      <sz val="12"/>
      <name val="Arial Black"/>
      <family val="2"/>
    </font>
    <font>
      <b/>
      <sz val="11"/>
      <color theme="0"/>
      <name val="Arial Black"/>
      <family val="2"/>
    </font>
    <font>
      <b/>
      <sz val="14"/>
      <name val="Arial"/>
      <family val="2"/>
    </font>
    <font>
      <sz val="9"/>
      <color rgb="FF0000FF"/>
      <name val="Arial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b/>
      <u/>
      <sz val="14"/>
      <color rgb="FF0000FF"/>
      <name val="Arial Narrow"/>
      <family val="2"/>
    </font>
    <font>
      <u/>
      <sz val="12"/>
      <name val="Arial Narrow"/>
      <family val="2"/>
    </font>
    <font>
      <u/>
      <sz val="14"/>
      <name val="Arial Narrow"/>
      <family val="2"/>
    </font>
    <font>
      <b/>
      <sz val="13"/>
      <name val="Arial Narrow"/>
      <family val="2"/>
    </font>
    <font>
      <b/>
      <u/>
      <sz val="14"/>
      <name val="Arial Narrow"/>
      <family val="2"/>
    </font>
    <font>
      <b/>
      <sz val="11"/>
      <name val="Arial Narrow"/>
      <family val="2"/>
    </font>
    <font>
      <b/>
      <sz val="18"/>
      <color theme="0"/>
      <name val="Arial Narrow"/>
      <family val="2"/>
    </font>
    <font>
      <sz val="9"/>
      <name val="Arial Narrow"/>
      <family val="2"/>
    </font>
    <font>
      <b/>
      <sz val="22"/>
      <color theme="0"/>
      <name val="Arial"/>
      <family val="2"/>
    </font>
    <font>
      <sz val="22"/>
      <color theme="0"/>
      <name val="Arial Black"/>
      <family val="2"/>
    </font>
    <font>
      <sz val="18"/>
      <color rgb="FFFF0000"/>
      <name val="Arial Black"/>
      <family val="2"/>
    </font>
    <font>
      <sz val="14"/>
      <name val="Arial Black"/>
      <family val="2"/>
    </font>
    <font>
      <sz val="11"/>
      <color theme="1"/>
      <name val="Arial Black"/>
      <family val="2"/>
    </font>
    <font>
      <sz val="13"/>
      <color theme="1"/>
      <name val="Arial Black"/>
      <family val="2"/>
    </font>
    <font>
      <sz val="24"/>
      <name val="Arial Black"/>
      <family val="2"/>
    </font>
    <font>
      <b/>
      <sz val="20"/>
      <name val="Arial"/>
      <family val="2"/>
    </font>
    <font>
      <b/>
      <sz val="18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0"/>
      <color rgb="FFFF0000"/>
      <name val="Arial Narrow"/>
      <family val="2"/>
    </font>
    <font>
      <sz val="10"/>
      <color rgb="FFFF0000"/>
      <name val="Arial Black"/>
      <family val="2"/>
    </font>
    <font>
      <b/>
      <sz val="10"/>
      <color rgb="FFFF0000"/>
      <name val="Arial"/>
      <family val="2"/>
    </font>
    <font>
      <b/>
      <sz val="10"/>
      <color theme="0"/>
      <name val="Arial Black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9"/>
      </patternFill>
    </fill>
    <fill>
      <patternFill patternType="lightGray">
        <fgColor indexed="19"/>
      </patternFill>
    </fill>
    <fill>
      <patternFill patternType="solid">
        <fgColor indexed="47"/>
        <bgColor indexed="64"/>
      </patternFill>
    </fill>
    <fill>
      <patternFill patternType="lightGray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9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7FFE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800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0">
    <xf numFmtId="0" fontId="0" fillId="0" borderId="0" xfId="0"/>
    <xf numFmtId="4" fontId="2" fillId="2" borderId="0" xfId="0" applyNumberFormat="1" applyFont="1" applyFill="1" applyBorder="1"/>
    <xf numFmtId="0" fontId="3" fillId="2" borderId="0" xfId="0" applyFont="1" applyFill="1"/>
    <xf numFmtId="0" fontId="3" fillId="0" borderId="0" xfId="0" applyFont="1"/>
    <xf numFmtId="4" fontId="4" fillId="2" borderId="0" xfId="0" applyNumberFormat="1" applyFont="1" applyFill="1" applyBorder="1"/>
    <xf numFmtId="0" fontId="5" fillId="2" borderId="0" xfId="0" applyFont="1" applyFill="1"/>
    <xf numFmtId="0" fontId="5" fillId="0" borderId="0" xfId="0" applyFont="1"/>
    <xf numFmtId="4" fontId="5" fillId="2" borderId="0" xfId="0" applyNumberFormat="1" applyFont="1" applyFill="1" applyBorder="1"/>
    <xf numFmtId="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4" borderId="1" xfId="0" applyNumberFormat="1" applyFont="1" applyFill="1" applyBorder="1"/>
    <xf numFmtId="4" fontId="3" fillId="4" borderId="2" xfId="0" applyNumberFormat="1" applyFont="1" applyFill="1" applyBorder="1"/>
    <xf numFmtId="4" fontId="3" fillId="4" borderId="3" xfId="0" applyNumberFormat="1" applyFont="1" applyFill="1" applyBorder="1"/>
    <xf numFmtId="4" fontId="2" fillId="3" borderId="0" xfId="0" applyNumberFormat="1" applyFont="1" applyFill="1" applyBorder="1"/>
    <xf numFmtId="4" fontId="2" fillId="4" borderId="4" xfId="0" applyNumberFormat="1" applyFont="1" applyFill="1" applyBorder="1"/>
    <xf numFmtId="4" fontId="2" fillId="4" borderId="0" xfId="0" applyNumberFormat="1" applyFont="1" applyFill="1" applyBorder="1"/>
    <xf numFmtId="4" fontId="2" fillId="4" borderId="8" xfId="0" applyNumberFormat="1" applyFont="1" applyFill="1" applyBorder="1"/>
    <xf numFmtId="4" fontId="3" fillId="4" borderId="4" xfId="0" applyNumberFormat="1" applyFont="1" applyFill="1" applyBorder="1"/>
    <xf numFmtId="4" fontId="3" fillId="4" borderId="0" xfId="0" applyNumberFormat="1" applyFont="1" applyFill="1" applyBorder="1"/>
    <xf numFmtId="4" fontId="3" fillId="4" borderId="8" xfId="0" applyNumberFormat="1" applyFont="1" applyFill="1" applyBorder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4" fontId="2" fillId="4" borderId="16" xfId="0" applyNumberFormat="1" applyFont="1" applyFill="1" applyBorder="1"/>
    <xf numFmtId="0" fontId="3" fillId="7" borderId="0" xfId="0" applyFont="1" applyFill="1"/>
    <xf numFmtId="4" fontId="3" fillId="7" borderId="0" xfId="0" applyNumberFormat="1" applyFont="1" applyFill="1" applyBorder="1"/>
    <xf numFmtId="4" fontId="3" fillId="8" borderId="0" xfId="0" applyNumberFormat="1" applyFont="1" applyFill="1" applyBorder="1"/>
    <xf numFmtId="4" fontId="10" fillId="9" borderId="18" xfId="0" applyNumberFormat="1" applyFont="1" applyFill="1" applyBorder="1" applyAlignment="1">
      <alignment horizontal="left"/>
    </xf>
    <xf numFmtId="4" fontId="11" fillId="9" borderId="19" xfId="0" applyNumberFormat="1" applyFont="1" applyFill="1" applyBorder="1"/>
    <xf numFmtId="4" fontId="18" fillId="0" borderId="21" xfId="0" applyNumberFormat="1" applyFont="1" applyBorder="1"/>
    <xf numFmtId="0" fontId="20" fillId="0" borderId="0" xfId="0" applyFont="1"/>
    <xf numFmtId="3" fontId="2" fillId="0" borderId="0" xfId="0" applyNumberFormat="1" applyFont="1" applyBorder="1" applyAlignment="1">
      <alignment horizontal="left"/>
    </xf>
    <xf numFmtId="4" fontId="22" fillId="0" borderId="24" xfId="0" applyNumberFormat="1" applyFont="1" applyBorder="1"/>
    <xf numFmtId="4" fontId="3" fillId="0" borderId="25" xfId="0" applyNumberFormat="1" applyFont="1" applyBorder="1"/>
    <xf numFmtId="3" fontId="2" fillId="0" borderId="28" xfId="0" applyNumberFormat="1" applyFont="1" applyBorder="1" applyAlignment="1">
      <alignment horizontal="left"/>
    </xf>
    <xf numFmtId="4" fontId="22" fillId="0" borderId="29" xfId="0" applyNumberFormat="1" applyFont="1" applyBorder="1"/>
    <xf numFmtId="4" fontId="3" fillId="0" borderId="30" xfId="0" applyNumberFormat="1" applyFont="1" applyBorder="1"/>
    <xf numFmtId="4" fontId="18" fillId="0" borderId="24" xfId="0" applyNumberFormat="1" applyFont="1" applyBorder="1"/>
    <xf numFmtId="4" fontId="19" fillId="0" borderId="25" xfId="0" applyNumberFormat="1" applyFont="1" applyBorder="1"/>
    <xf numFmtId="4" fontId="3" fillId="0" borderId="28" xfId="0" applyNumberFormat="1" applyFont="1" applyBorder="1"/>
    <xf numFmtId="3" fontId="2" fillId="0" borderId="15" xfId="0" applyNumberFormat="1" applyFont="1" applyBorder="1" applyAlignment="1">
      <alignment horizontal="left"/>
    </xf>
    <xf numFmtId="4" fontId="22" fillId="0" borderId="31" xfId="0" applyNumberFormat="1" applyFont="1" applyBorder="1"/>
    <xf numFmtId="4" fontId="3" fillId="0" borderId="33" xfId="0" applyNumberFormat="1" applyFont="1" applyBorder="1"/>
    <xf numFmtId="4" fontId="23" fillId="12" borderId="34" xfId="0" applyNumberFormat="1" applyFont="1" applyFill="1" applyBorder="1"/>
    <xf numFmtId="4" fontId="5" fillId="12" borderId="35" xfId="0" applyNumberFormat="1" applyFont="1" applyFill="1" applyBorder="1"/>
    <xf numFmtId="4" fontId="13" fillId="0" borderId="0" xfId="0" applyNumberFormat="1" applyFont="1" applyFill="1"/>
    <xf numFmtId="4" fontId="3" fillId="0" borderId="0" xfId="0" applyNumberFormat="1" applyFont="1"/>
    <xf numFmtId="3" fontId="2" fillId="0" borderId="0" xfId="0" applyNumberFormat="1" applyFont="1" applyAlignment="1">
      <alignment horizontal="left"/>
    </xf>
    <xf numFmtId="4" fontId="3" fillId="0" borderId="0" xfId="0" applyNumberFormat="1" applyFont="1" applyFill="1"/>
    <xf numFmtId="4" fontId="22" fillId="0" borderId="0" xfId="0" applyNumberFormat="1" applyFont="1"/>
    <xf numFmtId="1" fontId="2" fillId="0" borderId="0" xfId="0" applyNumberFormat="1" applyFont="1" applyBorder="1" applyAlignment="1">
      <alignment horizontal="center"/>
    </xf>
    <xf numFmtId="4" fontId="29" fillId="0" borderId="0" xfId="0" applyNumberFormat="1" applyFont="1"/>
    <xf numFmtId="4" fontId="11" fillId="9" borderId="19" xfId="0" applyNumberFormat="1" applyFont="1" applyFill="1" applyBorder="1" applyAlignment="1"/>
    <xf numFmtId="1" fontId="11" fillId="9" borderId="19" xfId="0" applyNumberFormat="1" applyFont="1" applyFill="1" applyBorder="1" applyAlignment="1">
      <alignment horizontal="center"/>
    </xf>
    <xf numFmtId="3" fontId="30" fillId="9" borderId="2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 applyProtection="1">
      <protection hidden="1"/>
    </xf>
    <xf numFmtId="4" fontId="24" fillId="11" borderId="0" xfId="0" applyNumberFormat="1" applyFont="1" applyFill="1"/>
    <xf numFmtId="4" fontId="32" fillId="0" borderId="0" xfId="0" applyNumberFormat="1" applyFont="1" applyFill="1" applyBorder="1" applyAlignment="1" applyProtection="1">
      <protection hidden="1"/>
    </xf>
    <xf numFmtId="4" fontId="23" fillId="17" borderId="51" xfId="0" applyNumberFormat="1" applyFont="1" applyFill="1" applyBorder="1"/>
    <xf numFmtId="4" fontId="28" fillId="17" borderId="52" xfId="0" applyNumberFormat="1" applyFont="1" applyFill="1" applyBorder="1"/>
    <xf numFmtId="4" fontId="23" fillId="17" borderId="36" xfId="0" applyNumberFormat="1" applyFont="1" applyFill="1" applyBorder="1"/>
    <xf numFmtId="4" fontId="28" fillId="17" borderId="35" xfId="0" applyNumberFormat="1" applyFont="1" applyFill="1" applyBorder="1"/>
    <xf numFmtId="4" fontId="13" fillId="11" borderId="0" xfId="0" applyNumberFormat="1" applyFont="1" applyFill="1"/>
    <xf numFmtId="4" fontId="33" fillId="0" borderId="0" xfId="0" applyNumberFormat="1" applyFont="1" applyFill="1" applyBorder="1" applyAlignment="1" applyProtection="1">
      <protection hidden="1"/>
    </xf>
    <xf numFmtId="4" fontId="34" fillId="0" borderId="21" xfId="0" applyNumberFormat="1" applyFont="1" applyBorder="1"/>
    <xf numFmtId="3" fontId="35" fillId="0" borderId="22" xfId="0" applyNumberFormat="1" applyFont="1" applyBorder="1" applyAlignment="1">
      <alignment horizontal="left"/>
    </xf>
    <xf numFmtId="4" fontId="36" fillId="0" borderId="53" xfId="0" applyNumberFormat="1" applyFont="1" applyBorder="1"/>
    <xf numFmtId="4" fontId="37" fillId="0" borderId="23" xfId="0" applyNumberFormat="1" applyFont="1" applyBorder="1"/>
    <xf numFmtId="4" fontId="18" fillId="0" borderId="54" xfId="0" applyNumberFormat="1" applyFont="1" applyBorder="1"/>
    <xf numFmtId="4" fontId="34" fillId="0" borderId="4" xfId="0" applyNumberFormat="1" applyFont="1" applyBorder="1"/>
    <xf numFmtId="3" fontId="36" fillId="0" borderId="0" xfId="0" applyNumberFormat="1" applyFont="1" applyBorder="1" applyAlignment="1">
      <alignment horizontal="center"/>
    </xf>
    <xf numFmtId="4" fontId="36" fillId="0" borderId="0" xfId="0" applyNumberFormat="1" applyFont="1" applyBorder="1"/>
    <xf numFmtId="4" fontId="37" fillId="0" borderId="25" xfId="0" applyNumberFormat="1" applyFont="1" applyBorder="1"/>
    <xf numFmtId="4" fontId="38" fillId="0" borderId="0" xfId="0" applyNumberFormat="1" applyFont="1" applyFill="1" applyBorder="1" applyAlignment="1" applyProtection="1">
      <protection hidden="1"/>
    </xf>
    <xf numFmtId="4" fontId="29" fillId="0" borderId="4" xfId="0" applyNumberFormat="1" applyFont="1" applyBorder="1"/>
    <xf numFmtId="3" fontId="2" fillId="0" borderId="44" xfId="0" applyNumberFormat="1" applyFont="1" applyBorder="1" applyAlignment="1">
      <alignment horizontal="left"/>
    </xf>
    <xf numFmtId="4" fontId="29" fillId="0" borderId="25" xfId="0" applyNumberFormat="1" applyFont="1" applyBorder="1"/>
    <xf numFmtId="4" fontId="22" fillId="0" borderId="44" xfId="0" applyNumberFormat="1" applyFont="1" applyBorder="1"/>
    <xf numFmtId="4" fontId="39" fillId="0" borderId="8" xfId="0" applyNumberFormat="1" applyFont="1" applyBorder="1"/>
    <xf numFmtId="4" fontId="18" fillId="0" borderId="44" xfId="0" applyNumberFormat="1" applyFont="1" applyBorder="1"/>
    <xf numFmtId="4" fontId="40" fillId="0" borderId="0" xfId="0" applyNumberFormat="1" applyFont="1" applyFill="1" applyBorder="1" applyAlignment="1" applyProtection="1">
      <protection hidden="1"/>
    </xf>
    <xf numFmtId="4" fontId="41" fillId="0" borderId="4" xfId="0" applyNumberFormat="1" applyFont="1" applyBorder="1"/>
    <xf numFmtId="3" fontId="41" fillId="0" borderId="0" xfId="0" applyNumberFormat="1" applyFont="1" applyBorder="1" applyAlignment="1">
      <alignment horizontal="center"/>
    </xf>
    <xf numFmtId="4" fontId="41" fillId="0" borderId="0" xfId="0" applyNumberFormat="1" applyFont="1" applyBorder="1"/>
    <xf numFmtId="4" fontId="42" fillId="0" borderId="24" xfId="0" applyNumberFormat="1" applyFont="1" applyBorder="1"/>
    <xf numFmtId="4" fontId="39" fillId="0" borderId="25" xfId="0" applyNumberFormat="1" applyFont="1" applyBorder="1"/>
    <xf numFmtId="4" fontId="42" fillId="0" borderId="44" xfId="0" applyNumberFormat="1" applyFont="1" applyBorder="1"/>
    <xf numFmtId="4" fontId="43" fillId="0" borderId="0" xfId="0" applyNumberFormat="1" applyFont="1" applyFill="1" applyBorder="1" applyAlignment="1" applyProtection="1">
      <protection hidden="1"/>
    </xf>
    <xf numFmtId="4" fontId="29" fillId="0" borderId="27" xfId="0" applyNumberFormat="1" applyFont="1" applyBorder="1"/>
    <xf numFmtId="3" fontId="29" fillId="0" borderId="28" xfId="0" applyNumberFormat="1" applyFont="1" applyBorder="1" applyAlignment="1">
      <alignment horizontal="center"/>
    </xf>
    <xf numFmtId="4" fontId="29" fillId="0" borderId="30" xfId="0" applyNumberFormat="1" applyFont="1" applyBorder="1"/>
    <xf numFmtId="4" fontId="22" fillId="0" borderId="55" xfId="0" applyNumberFormat="1" applyFont="1" applyBorder="1"/>
    <xf numFmtId="4" fontId="29" fillId="0" borderId="8" xfId="0" applyNumberFormat="1" applyFont="1" applyBorder="1"/>
    <xf numFmtId="4" fontId="44" fillId="0" borderId="24" xfId="0" applyNumberFormat="1" applyFont="1" applyBorder="1"/>
    <xf numFmtId="4" fontId="44" fillId="0" borderId="44" xfId="0" applyNumberFormat="1" applyFont="1" applyBorder="1"/>
    <xf numFmtId="4" fontId="45" fillId="0" borderId="0" xfId="0" applyNumberFormat="1" applyFont="1" applyFill="1" applyBorder="1" applyAlignment="1" applyProtection="1">
      <protection hidden="1"/>
    </xf>
    <xf numFmtId="3" fontId="29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29" fillId="0" borderId="14" xfId="0" applyNumberFormat="1" applyFont="1" applyBorder="1"/>
    <xf numFmtId="3" fontId="29" fillId="0" borderId="15" xfId="0" applyNumberFormat="1" applyFont="1" applyBorder="1" applyAlignment="1">
      <alignment horizontal="center"/>
    </xf>
    <xf numFmtId="4" fontId="3" fillId="0" borderId="15" xfId="0" applyNumberFormat="1" applyFont="1" applyBorder="1"/>
    <xf numFmtId="4" fontId="22" fillId="0" borderId="46" xfId="0" applyNumberFormat="1" applyFont="1" applyBorder="1"/>
    <xf numFmtId="4" fontId="29" fillId="0" borderId="45" xfId="0" applyNumberFormat="1" applyFont="1" applyBorder="1"/>
    <xf numFmtId="4" fontId="22" fillId="0" borderId="48" xfId="0" applyNumberFormat="1" applyFont="1" applyBorder="1"/>
    <xf numFmtId="3" fontId="2" fillId="0" borderId="48" xfId="0" applyNumberFormat="1" applyFont="1" applyBorder="1" applyAlignment="1">
      <alignment horizontal="left"/>
    </xf>
    <xf numFmtId="3" fontId="35" fillId="0" borderId="0" xfId="0" applyNumberFormat="1" applyFont="1" applyBorder="1" applyAlignment="1">
      <alignment horizontal="left"/>
    </xf>
    <xf numFmtId="4" fontId="31" fillId="0" borderId="0" xfId="0" applyNumberFormat="1" applyFont="1" applyFill="1" applyBorder="1" applyAlignment="1" applyProtection="1">
      <alignment vertical="center"/>
      <protection hidden="1"/>
    </xf>
    <xf numFmtId="4" fontId="36" fillId="15" borderId="18" xfId="0" applyNumberFormat="1" applyFont="1" applyFill="1" applyBorder="1"/>
    <xf numFmtId="3" fontId="36" fillId="15" borderId="19" xfId="0" applyNumberFormat="1" applyFont="1" applyFill="1" applyBorder="1" applyAlignment="1">
      <alignment horizontal="center"/>
    </xf>
    <xf numFmtId="4" fontId="36" fillId="15" borderId="19" xfId="0" applyNumberFormat="1" applyFont="1" applyFill="1" applyBorder="1"/>
    <xf numFmtId="4" fontId="18" fillId="15" borderId="34" xfId="0" applyNumberFormat="1" applyFont="1" applyFill="1" applyBorder="1"/>
    <xf numFmtId="4" fontId="37" fillId="15" borderId="35" xfId="0" applyNumberFormat="1" applyFont="1" applyFill="1" applyBorder="1"/>
    <xf numFmtId="4" fontId="18" fillId="15" borderId="36" xfId="0" applyNumberFormat="1" applyFont="1" applyFill="1" applyBorder="1"/>
    <xf numFmtId="4" fontId="36" fillId="0" borderId="4" xfId="0" applyNumberFormat="1" applyFont="1" applyBorder="1"/>
    <xf numFmtId="4" fontId="29" fillId="0" borderId="0" xfId="0" applyNumberFormat="1" applyFont="1" applyBorder="1"/>
    <xf numFmtId="4" fontId="23" fillId="17" borderId="34" xfId="0" applyNumberFormat="1" applyFont="1" applyFill="1" applyBorder="1"/>
    <xf numFmtId="4" fontId="29" fillId="0" borderId="15" xfId="0" applyNumberFormat="1" applyFont="1" applyBorder="1"/>
    <xf numFmtId="4" fontId="42" fillId="0" borderId="4" xfId="0" applyNumberFormat="1" applyFont="1" applyBorder="1"/>
    <xf numFmtId="3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/>
    <xf numFmtId="4" fontId="29" fillId="0" borderId="28" xfId="0" applyNumberFormat="1" applyFont="1" applyBorder="1"/>
    <xf numFmtId="4" fontId="29" fillId="0" borderId="33" xfId="0" applyNumberFormat="1" applyFont="1" applyBorder="1"/>
    <xf numFmtId="4" fontId="22" fillId="0" borderId="56" xfId="0" applyNumberFormat="1" applyFont="1" applyBorder="1"/>
    <xf numFmtId="3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/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4" fontId="25" fillId="0" borderId="0" xfId="0" applyNumberFormat="1" applyFont="1" applyBorder="1"/>
    <xf numFmtId="4" fontId="36" fillId="0" borderId="24" xfId="0" applyNumberFormat="1" applyFont="1" applyBorder="1"/>
    <xf numFmtId="4" fontId="36" fillId="0" borderId="44" xfId="0" applyNumberFormat="1" applyFont="1" applyBorder="1"/>
    <xf numFmtId="4" fontId="28" fillId="0" borderId="31" xfId="0" applyNumberFormat="1" applyFont="1" applyBorder="1"/>
    <xf numFmtId="4" fontId="46" fillId="0" borderId="33" xfId="0" applyNumberFormat="1" applyFont="1" applyBorder="1"/>
    <xf numFmtId="4" fontId="28" fillId="0" borderId="56" xfId="0" applyNumberFormat="1" applyFont="1" applyBorder="1"/>
    <xf numFmtId="4" fontId="23" fillId="15" borderId="34" xfId="0" applyNumberFormat="1" applyFont="1" applyFill="1" applyBorder="1"/>
    <xf numFmtId="4" fontId="5" fillId="15" borderId="35" xfId="0" applyNumberFormat="1" applyFont="1" applyFill="1" applyBorder="1"/>
    <xf numFmtId="4" fontId="14" fillId="11" borderId="57" xfId="0" applyNumberFormat="1" applyFont="1" applyFill="1" applyBorder="1"/>
    <xf numFmtId="4" fontId="47" fillId="0" borderId="0" xfId="0" applyNumberFormat="1" applyFont="1" applyFill="1"/>
    <xf numFmtId="3" fontId="3" fillId="0" borderId="0" xfId="0" applyNumberFormat="1" applyFont="1" applyAlignment="1">
      <alignment horizontal="center"/>
    </xf>
    <xf numFmtId="4" fontId="20" fillId="0" borderId="0" xfId="0" applyNumberFormat="1" applyFont="1"/>
    <xf numFmtId="3" fontId="20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4" fontId="28" fillId="0" borderId="0" xfId="0" applyNumberFormat="1" applyFont="1"/>
    <xf numFmtId="4" fontId="25" fillId="0" borderId="0" xfId="0" applyNumberFormat="1" applyFont="1"/>
    <xf numFmtId="3" fontId="4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center"/>
    </xf>
    <xf numFmtId="0" fontId="48" fillId="17" borderId="1" xfId="0" applyFont="1" applyFill="1" applyBorder="1"/>
    <xf numFmtId="0" fontId="49" fillId="17" borderId="2" xfId="0" applyFont="1" applyFill="1" applyBorder="1"/>
    <xf numFmtId="4" fontId="13" fillId="17" borderId="3" xfId="0" applyNumberFormat="1" applyFont="1" applyFill="1" applyBorder="1"/>
    <xf numFmtId="4" fontId="13" fillId="0" borderId="0" xfId="0" applyNumberFormat="1" applyFont="1"/>
    <xf numFmtId="0" fontId="13" fillId="17" borderId="4" xfId="0" applyFont="1" applyFill="1" applyBorder="1"/>
    <xf numFmtId="0" fontId="49" fillId="17" borderId="0" xfId="0" applyFont="1" applyFill="1" applyBorder="1"/>
    <xf numFmtId="0" fontId="51" fillId="17" borderId="0" xfId="0" applyFont="1" applyFill="1" applyBorder="1"/>
    <xf numFmtId="4" fontId="13" fillId="17" borderId="8" xfId="0" applyNumberFormat="1" applyFont="1" applyFill="1" applyBorder="1"/>
    <xf numFmtId="0" fontId="52" fillId="17" borderId="4" xfId="0" applyFont="1" applyFill="1" applyBorder="1"/>
    <xf numFmtId="0" fontId="53" fillId="17" borderId="0" xfId="0" applyFont="1" applyFill="1" applyBorder="1"/>
    <xf numFmtId="0" fontId="12" fillId="19" borderId="0" xfId="0" applyFont="1" applyFill="1" applyBorder="1"/>
    <xf numFmtId="0" fontId="3" fillId="17" borderId="0" xfId="0" applyFont="1" applyFill="1" applyBorder="1"/>
    <xf numFmtId="0" fontId="5" fillId="16" borderId="17" xfId="0" applyFont="1" applyFill="1" applyBorder="1" applyAlignment="1">
      <alignment horizontal="center"/>
    </xf>
    <xf numFmtId="0" fontId="5" fillId="19" borderId="0" xfId="0" applyFont="1" applyFill="1" applyBorder="1"/>
    <xf numFmtId="4" fontId="3" fillId="0" borderId="42" xfId="0" applyNumberFormat="1" applyFont="1" applyBorder="1"/>
    <xf numFmtId="4" fontId="3" fillId="0" borderId="40" xfId="0" applyNumberFormat="1" applyFont="1" applyBorder="1"/>
    <xf numFmtId="0" fontId="3" fillId="19" borderId="0" xfId="0" applyFont="1" applyFill="1" applyBorder="1"/>
    <xf numFmtId="4" fontId="3" fillId="0" borderId="8" xfId="0" applyNumberFormat="1" applyFont="1" applyBorder="1"/>
    <xf numFmtId="0" fontId="3" fillId="0" borderId="42" xfId="0" applyFont="1" applyBorder="1"/>
    <xf numFmtId="0" fontId="36" fillId="17" borderId="4" xfId="0" applyFont="1" applyFill="1" applyBorder="1"/>
    <xf numFmtId="0" fontId="54" fillId="17" borderId="0" xfId="0" applyFont="1" applyFill="1" applyBorder="1"/>
    <xf numFmtId="4" fontId="25" fillId="0" borderId="40" xfId="0" applyNumberFormat="1" applyFont="1" applyFill="1" applyBorder="1"/>
    <xf numFmtId="0" fontId="25" fillId="19" borderId="42" xfId="0" applyFont="1" applyFill="1" applyBorder="1"/>
    <xf numFmtId="4" fontId="25" fillId="0" borderId="3" xfId="0" applyNumberFormat="1" applyFont="1" applyFill="1" applyBorder="1"/>
    <xf numFmtId="0" fontId="25" fillId="17" borderId="0" xfId="0" applyFont="1" applyFill="1" applyBorder="1"/>
    <xf numFmtId="4" fontId="55" fillId="17" borderId="8" xfId="0" applyNumberFormat="1" applyFont="1" applyFill="1" applyBorder="1"/>
    <xf numFmtId="4" fontId="55" fillId="0" borderId="0" xfId="0" applyNumberFormat="1" applyFont="1" applyFill="1"/>
    <xf numFmtId="0" fontId="3" fillId="19" borderId="42" xfId="0" applyFont="1" applyFill="1" applyBorder="1"/>
    <xf numFmtId="0" fontId="3" fillId="19" borderId="41" xfId="0" applyFont="1" applyFill="1" applyBorder="1"/>
    <xf numFmtId="0" fontId="48" fillId="17" borderId="4" xfId="0" applyFont="1" applyFill="1" applyBorder="1"/>
    <xf numFmtId="0" fontId="56" fillId="17" borderId="0" xfId="0" applyFont="1" applyFill="1" applyBorder="1"/>
    <xf numFmtId="0" fontId="59" fillId="17" borderId="4" xfId="0" applyFont="1" applyFill="1" applyBorder="1"/>
    <xf numFmtId="0" fontId="3" fillId="17" borderId="0" xfId="0" applyFont="1" applyFill="1" applyBorder="1" applyAlignment="1">
      <alignment horizontal="center" vertical="center"/>
    </xf>
    <xf numFmtId="0" fontId="52" fillId="17" borderId="14" xfId="0" applyFont="1" applyFill="1" applyBorder="1"/>
    <xf numFmtId="0" fontId="53" fillId="17" borderId="15" xfId="0" applyFont="1" applyFill="1" applyBorder="1"/>
    <xf numFmtId="0" fontId="49" fillId="17" borderId="15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15" xfId="0" applyFont="1" applyFill="1" applyBorder="1"/>
    <xf numFmtId="0" fontId="8" fillId="17" borderId="15" xfId="0" applyFont="1" applyFill="1" applyBorder="1" applyAlignment="1">
      <alignment horizontal="center" vertical="center"/>
    </xf>
    <xf numFmtId="0" fontId="3" fillId="17" borderId="15" xfId="0" applyFont="1" applyFill="1" applyBorder="1" applyAlignment="1"/>
    <xf numFmtId="4" fontId="8" fillId="17" borderId="15" xfId="0" applyNumberFormat="1" applyFont="1" applyFill="1" applyBorder="1" applyAlignment="1">
      <alignment horizontal="center" vertical="center"/>
    </xf>
    <xf numFmtId="4" fontId="8" fillId="17" borderId="15" xfId="0" applyNumberFormat="1" applyFont="1" applyFill="1" applyBorder="1" applyAlignment="1">
      <alignment vertical="center"/>
    </xf>
    <xf numFmtId="4" fontId="13" fillId="17" borderId="16" xfId="0" applyNumberFormat="1" applyFont="1" applyFill="1" applyBorder="1"/>
    <xf numFmtId="0" fontId="49" fillId="17" borderId="0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/>
    <xf numFmtId="4" fontId="8" fillId="17" borderId="0" xfId="0" applyNumberFormat="1" applyFont="1" applyFill="1" applyBorder="1" applyAlignment="1">
      <alignment horizontal="center" vertical="center"/>
    </xf>
    <xf numFmtId="4" fontId="8" fillId="17" borderId="0" xfId="0" applyNumberFormat="1" applyFont="1" applyFill="1" applyBorder="1" applyAlignment="1">
      <alignment vertical="center"/>
    </xf>
    <xf numFmtId="0" fontId="52" fillId="17" borderId="4" xfId="0" applyFont="1" applyFill="1" applyBorder="1" applyAlignment="1"/>
    <xf numFmtId="0" fontId="52" fillId="17" borderId="0" xfId="0" applyFont="1" applyFill="1" applyBorder="1" applyAlignment="1"/>
    <xf numFmtId="3" fontId="60" fillId="9" borderId="20" xfId="0" applyNumberFormat="1" applyFont="1" applyFill="1" applyBorder="1" applyAlignment="1">
      <alignment horizontal="center" vertical="center"/>
    </xf>
    <xf numFmtId="3" fontId="21" fillId="21" borderId="38" xfId="0" applyNumberFormat="1" applyFont="1" applyFill="1" applyBorder="1" applyAlignment="1">
      <alignment horizontal="center" vertical="center"/>
    </xf>
    <xf numFmtId="3" fontId="21" fillId="17" borderId="0" xfId="0" applyNumberFormat="1" applyFont="1" applyFill="1" applyBorder="1" applyAlignment="1">
      <alignment horizontal="center" vertical="center"/>
    </xf>
    <xf numFmtId="3" fontId="21" fillId="21" borderId="13" xfId="0" applyNumberFormat="1" applyFont="1" applyFill="1" applyBorder="1" applyAlignment="1">
      <alignment horizontal="center" vertical="center"/>
    </xf>
    <xf numFmtId="0" fontId="8" fillId="22" borderId="32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8" fillId="22" borderId="69" xfId="0" applyFont="1" applyFill="1" applyBorder="1" applyAlignment="1">
      <alignment horizontal="center"/>
    </xf>
    <xf numFmtId="3" fontId="63" fillId="0" borderId="73" xfId="0" applyNumberFormat="1" applyFont="1" applyFill="1" applyBorder="1" applyAlignment="1">
      <alignment vertical="center"/>
    </xf>
    <xf numFmtId="3" fontId="64" fillId="17" borderId="0" xfId="0" applyNumberFormat="1" applyFont="1" applyFill="1" applyBorder="1" applyAlignment="1">
      <alignment vertical="center"/>
    </xf>
    <xf numFmtId="4" fontId="31" fillId="0" borderId="74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" fontId="25" fillId="0" borderId="76" xfId="0" applyNumberFormat="1" applyFont="1" applyFill="1" applyBorder="1"/>
    <xf numFmtId="4" fontId="25" fillId="0" borderId="77" xfId="0" applyNumberFormat="1" applyFont="1" applyFill="1" applyBorder="1"/>
    <xf numFmtId="4" fontId="25" fillId="0" borderId="78" xfId="0" applyNumberFormat="1" applyFont="1" applyFill="1" applyBorder="1" applyAlignment="1"/>
    <xf numFmtId="4" fontId="25" fillId="0" borderId="79" xfId="0" applyNumberFormat="1" applyFont="1" applyFill="1" applyBorder="1" applyAlignment="1"/>
    <xf numFmtId="3" fontId="21" fillId="0" borderId="80" xfId="0" applyNumberFormat="1" applyFont="1" applyFill="1" applyBorder="1" applyAlignment="1">
      <alignment horizontal="center" vertical="center"/>
    </xf>
    <xf numFmtId="4" fontId="65" fillId="0" borderId="81" xfId="0" applyNumberFormat="1" applyFont="1" applyFill="1" applyBorder="1" applyAlignment="1">
      <alignment vertical="center"/>
    </xf>
    <xf numFmtId="3" fontId="65" fillId="17" borderId="0" xfId="0" applyNumberFormat="1" applyFont="1" applyFill="1" applyBorder="1" applyAlignment="1">
      <alignment vertical="center"/>
    </xf>
    <xf numFmtId="4" fontId="65" fillId="0" borderId="82" xfId="0" applyNumberFormat="1" applyFont="1" applyFill="1" applyBorder="1" applyAlignment="1">
      <alignment vertical="center"/>
    </xf>
    <xf numFmtId="4" fontId="25" fillId="0" borderId="84" xfId="0" applyNumberFormat="1" applyFont="1" applyFill="1" applyBorder="1" applyAlignment="1"/>
    <xf numFmtId="4" fontId="25" fillId="0" borderId="81" xfId="0" applyNumberFormat="1" applyFont="1" applyFill="1" applyBorder="1" applyAlignment="1"/>
    <xf numFmtId="4" fontId="65" fillId="0" borderId="88" xfId="0" applyNumberFormat="1" applyFont="1" applyFill="1" applyBorder="1" applyAlignment="1">
      <alignment vertical="center"/>
    </xf>
    <xf numFmtId="4" fontId="65" fillId="17" borderId="0" xfId="0" applyNumberFormat="1" applyFont="1" applyFill="1" applyBorder="1" applyAlignment="1">
      <alignment vertical="center"/>
    </xf>
    <xf numFmtId="4" fontId="65" fillId="0" borderId="89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vertical="center"/>
    </xf>
    <xf numFmtId="4" fontId="65" fillId="23" borderId="93" xfId="0" applyNumberFormat="1" applyFont="1" applyFill="1" applyBorder="1" applyAlignment="1">
      <alignment vertical="center"/>
    </xf>
    <xf numFmtId="4" fontId="65" fillId="23" borderId="92" xfId="0" applyNumberFormat="1" applyFont="1" applyFill="1" applyBorder="1" applyAlignment="1">
      <alignment vertical="center"/>
    </xf>
    <xf numFmtId="4" fontId="25" fillId="0" borderId="94" xfId="0" applyNumberFormat="1" applyFont="1" applyFill="1" applyBorder="1"/>
    <xf numFmtId="4" fontId="25" fillId="0" borderId="95" xfId="0" applyNumberFormat="1" applyFont="1" applyFill="1" applyBorder="1"/>
    <xf numFmtId="3" fontId="21" fillId="0" borderId="9" xfId="0" applyNumberFormat="1" applyFont="1" applyFill="1" applyBorder="1" applyAlignment="1">
      <alignment horizontal="center" vertical="center"/>
    </xf>
    <xf numFmtId="4" fontId="25" fillId="0" borderId="84" xfId="0" applyNumberFormat="1" applyFont="1" applyFill="1" applyBorder="1" applyAlignment="1">
      <alignment horizontal="right"/>
    </xf>
    <xf numFmtId="3" fontId="21" fillId="0" borderId="99" xfId="0" applyNumberFormat="1" applyFont="1" applyFill="1" applyBorder="1" applyAlignment="1">
      <alignment horizontal="center" vertical="center"/>
    </xf>
    <xf numFmtId="4" fontId="25" fillId="0" borderId="100" xfId="0" applyNumberFormat="1" applyFont="1" applyFill="1" applyBorder="1"/>
    <xf numFmtId="4" fontId="25" fillId="0" borderId="101" xfId="0" applyNumberFormat="1" applyFont="1" applyFill="1" applyBorder="1"/>
    <xf numFmtId="4" fontId="25" fillId="0" borderId="102" xfId="0" applyNumberFormat="1" applyFont="1" applyFill="1" applyBorder="1" applyAlignment="1"/>
    <xf numFmtId="0" fontId="25" fillId="24" borderId="3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35" xfId="0" applyFont="1" applyFill="1" applyBorder="1" applyAlignment="1"/>
    <xf numFmtId="3" fontId="21" fillId="0" borderId="103" xfId="0" applyNumberFormat="1" applyFont="1" applyFill="1" applyBorder="1" applyAlignment="1">
      <alignment horizontal="center" vertical="center"/>
    </xf>
    <xf numFmtId="3" fontId="21" fillId="0" borderId="85" xfId="0" applyNumberFormat="1" applyFont="1" applyFill="1" applyBorder="1" applyAlignment="1">
      <alignment horizontal="center" vertical="center"/>
    </xf>
    <xf numFmtId="3" fontId="62" fillId="0" borderId="104" xfId="0" applyNumberFormat="1" applyFont="1" applyFill="1" applyBorder="1" applyAlignment="1">
      <alignment horizontal="left" vertical="center"/>
    </xf>
    <xf numFmtId="3" fontId="66" fillId="0" borderId="105" xfId="0" applyNumberFormat="1" applyFont="1" applyFill="1" applyBorder="1" applyAlignment="1">
      <alignment horizontal="left" vertical="center"/>
    </xf>
    <xf numFmtId="3" fontId="66" fillId="0" borderId="106" xfId="0" applyNumberFormat="1" applyFont="1" applyFill="1" applyBorder="1" applyAlignment="1">
      <alignment horizontal="left" vertical="center"/>
    </xf>
    <xf numFmtId="4" fontId="65" fillId="0" borderId="107" xfId="0" applyNumberFormat="1" applyFont="1" applyFill="1" applyBorder="1" applyAlignment="1">
      <alignment vertical="center"/>
    </xf>
    <xf numFmtId="0" fontId="28" fillId="13" borderId="69" xfId="0" applyFont="1" applyFill="1" applyBorder="1" applyAlignment="1">
      <alignment horizontal="center"/>
    </xf>
    <xf numFmtId="0" fontId="28" fillId="13" borderId="36" xfId="0" applyFont="1" applyFill="1" applyBorder="1" applyAlignment="1">
      <alignment horizontal="center"/>
    </xf>
    <xf numFmtId="0" fontId="28" fillId="13" borderId="110" xfId="0" applyFont="1" applyFill="1" applyBorder="1" applyAlignment="1">
      <alignment horizontal="center"/>
    </xf>
    <xf numFmtId="0" fontId="28" fillId="13" borderId="111" xfId="0" applyFont="1" applyFill="1" applyBorder="1" applyAlignment="1">
      <alignment horizontal="center"/>
    </xf>
    <xf numFmtId="4" fontId="25" fillId="0" borderId="89" xfId="0" applyNumberFormat="1" applyFont="1" applyBorder="1"/>
    <xf numFmtId="4" fontId="25" fillId="0" borderId="44" xfId="0" applyNumberFormat="1" applyFont="1" applyBorder="1"/>
    <xf numFmtId="4" fontId="25" fillId="0" borderId="26" xfId="0" applyNumberFormat="1" applyFont="1" applyBorder="1"/>
    <xf numFmtId="4" fontId="25" fillId="0" borderId="43" xfId="0" applyNumberFormat="1" applyFont="1" applyBorder="1"/>
    <xf numFmtId="4" fontId="25" fillId="0" borderId="81" xfId="0" applyNumberFormat="1" applyFont="1" applyBorder="1"/>
    <xf numFmtId="4" fontId="25" fillId="0" borderId="83" xfId="0" applyNumberFormat="1" applyFont="1" applyBorder="1"/>
    <xf numFmtId="4" fontId="25" fillId="0" borderId="76" xfId="0" applyNumberFormat="1" applyFont="1" applyBorder="1"/>
    <xf numFmtId="4" fontId="25" fillId="0" borderId="112" xfId="0" applyNumberFormat="1" applyFont="1" applyBorder="1"/>
    <xf numFmtId="4" fontId="25" fillId="0" borderId="113" xfId="0" applyNumberFormat="1" applyFont="1" applyBorder="1"/>
    <xf numFmtId="4" fontId="25" fillId="0" borderId="109" xfId="0" applyNumberFormat="1" applyFont="1" applyBorder="1"/>
    <xf numFmtId="4" fontId="25" fillId="0" borderId="100" xfId="0" applyNumberFormat="1" applyFont="1" applyBorder="1"/>
    <xf numFmtId="4" fontId="25" fillId="0" borderId="114" xfId="0" applyNumberFormat="1" applyFont="1" applyBorder="1"/>
    <xf numFmtId="0" fontId="20" fillId="0" borderId="6" xfId="0" applyFont="1" applyBorder="1"/>
    <xf numFmtId="0" fontId="20" fillId="17" borderId="0" xfId="0" applyFont="1" applyFill="1" applyBorder="1"/>
    <xf numFmtId="4" fontId="65" fillId="23" borderId="117" xfId="0" applyNumberFormat="1" applyFont="1" applyFill="1" applyBorder="1" applyAlignment="1">
      <alignment vertical="center"/>
    </xf>
    <xf numFmtId="4" fontId="65" fillId="26" borderId="69" xfId="0" applyNumberFormat="1" applyFont="1" applyFill="1" applyBorder="1" applyAlignment="1">
      <alignment vertical="center"/>
    </xf>
    <xf numFmtId="0" fontId="8" fillId="13" borderId="36" xfId="0" applyFont="1" applyFill="1" applyBorder="1" applyAlignment="1">
      <alignment horizontal="center"/>
    </xf>
    <xf numFmtId="0" fontId="8" fillId="13" borderId="110" xfId="0" applyFont="1" applyFill="1" applyBorder="1" applyAlignment="1">
      <alignment horizontal="center"/>
    </xf>
    <xf numFmtId="0" fontId="8" fillId="13" borderId="111" xfId="0" applyFont="1" applyFill="1" applyBorder="1" applyAlignment="1">
      <alignment horizontal="center"/>
    </xf>
    <xf numFmtId="0" fontId="8" fillId="13" borderId="69" xfId="0" applyFont="1" applyFill="1" applyBorder="1" applyAlignment="1">
      <alignment horizontal="center"/>
    </xf>
    <xf numFmtId="4" fontId="65" fillId="21" borderId="10" xfId="0" applyNumberFormat="1" applyFont="1" applyFill="1" applyBorder="1" applyAlignment="1">
      <alignment vertical="center"/>
    </xf>
    <xf numFmtId="4" fontId="65" fillId="21" borderId="38" xfId="0" applyNumberFormat="1" applyFont="1" applyFill="1" applyBorder="1" applyAlignment="1">
      <alignment vertical="center"/>
    </xf>
    <xf numFmtId="0" fontId="8" fillId="17" borderId="11" xfId="0" applyFont="1" applyFill="1" applyBorder="1" applyAlignment="1">
      <alignment horizontal="center" vertical="center"/>
    </xf>
    <xf numFmtId="0" fontId="3" fillId="17" borderId="13" xfId="0" applyFont="1" applyFill="1" applyBorder="1" applyAlignment="1"/>
    <xf numFmtId="4" fontId="20" fillId="0" borderId="109" xfId="0" applyNumberFormat="1" applyFont="1" applyBorder="1"/>
    <xf numFmtId="4" fontId="20" fillId="0" borderId="100" xfId="0" applyNumberFormat="1" applyFont="1" applyBorder="1"/>
    <xf numFmtId="4" fontId="20" fillId="0" borderId="114" xfId="0" applyNumberFormat="1" applyFont="1" applyBorder="1"/>
    <xf numFmtId="4" fontId="20" fillId="0" borderId="113" xfId="0" applyNumberFormat="1" applyFont="1" applyBorder="1"/>
    <xf numFmtId="0" fontId="52" fillId="0" borderId="0" xfId="0" applyFont="1"/>
    <xf numFmtId="0" fontId="53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69" fillId="0" borderId="0" xfId="0" applyFont="1"/>
    <xf numFmtId="4" fontId="11" fillId="9" borderId="19" xfId="0" applyNumberFormat="1" applyFont="1" applyFill="1" applyBorder="1" applyAlignment="1">
      <alignment horizontal="left"/>
    </xf>
    <xf numFmtId="4" fontId="21" fillId="0" borderId="8" xfId="0" applyNumberFormat="1" applyFont="1" applyFill="1" applyBorder="1" applyAlignment="1" applyProtection="1">
      <alignment vertical="center"/>
      <protection hidden="1"/>
    </xf>
    <xf numFmtId="4" fontId="8" fillId="0" borderId="119" xfId="0" applyNumberFormat="1" applyFont="1" applyBorder="1"/>
    <xf numFmtId="4" fontId="3" fillId="0" borderId="119" xfId="0" applyNumberFormat="1" applyFont="1" applyBorder="1"/>
    <xf numFmtId="4" fontId="5" fillId="0" borderId="8" xfId="0" applyNumberFormat="1" applyFont="1" applyBorder="1"/>
    <xf numFmtId="4" fontId="23" fillId="12" borderId="49" xfId="0" applyNumberFormat="1" applyFont="1" applyFill="1" applyBorder="1" applyAlignment="1">
      <alignment horizontal="center"/>
    </xf>
    <xf numFmtId="4" fontId="5" fillId="0" borderId="119" xfId="0" applyNumberFormat="1" applyFont="1" applyBorder="1"/>
    <xf numFmtId="4" fontId="5" fillId="0" borderId="118" xfId="0" applyNumberFormat="1" applyFont="1" applyBorder="1"/>
    <xf numFmtId="4" fontId="23" fillId="12" borderId="51" xfId="0" applyNumberFormat="1" applyFont="1" applyFill="1" applyBorder="1"/>
    <xf numFmtId="4" fontId="5" fillId="12" borderId="52" xfId="0" applyNumberFormat="1" applyFont="1" applyFill="1" applyBorder="1"/>
    <xf numFmtId="4" fontId="3" fillId="0" borderId="43" xfId="0" applyNumberFormat="1" applyFont="1" applyBorder="1"/>
    <xf numFmtId="4" fontId="3" fillId="0" borderId="121" xfId="0" applyNumberFormat="1" applyFont="1" applyBorder="1"/>
    <xf numFmtId="4" fontId="19" fillId="0" borderId="43" xfId="0" applyNumberFormat="1" applyFont="1" applyBorder="1"/>
    <xf numFmtId="4" fontId="5" fillId="12" borderId="111" xfId="0" applyNumberFormat="1" applyFont="1" applyFill="1" applyBorder="1"/>
    <xf numFmtId="4" fontId="3" fillId="0" borderId="122" xfId="0" applyNumberFormat="1" applyFont="1" applyBorder="1"/>
    <xf numFmtId="4" fontId="23" fillId="12" borderId="36" xfId="0" applyNumberFormat="1" applyFont="1" applyFill="1" applyBorder="1"/>
    <xf numFmtId="1" fontId="10" fillId="9" borderId="6" xfId="0" applyNumberFormat="1" applyFont="1" applyFill="1" applyBorder="1" applyAlignment="1">
      <alignment horizontal="center"/>
    </xf>
    <xf numFmtId="3" fontId="13" fillId="9" borderId="7" xfId="0" applyNumberFormat="1" applyFont="1" applyFill="1" applyBorder="1" applyAlignment="1">
      <alignment horizontal="center"/>
    </xf>
    <xf numFmtId="4" fontId="23" fillId="0" borderId="120" xfId="0" applyNumberFormat="1" applyFont="1" applyFill="1" applyBorder="1" applyAlignment="1">
      <alignment horizontal="center"/>
    </xf>
    <xf numFmtId="4" fontId="23" fillId="12" borderId="69" xfId="0" applyNumberFormat="1" applyFont="1" applyFill="1" applyBorder="1" applyAlignment="1">
      <alignment horizontal="center"/>
    </xf>
    <xf numFmtId="4" fontId="21" fillId="0" borderId="8" xfId="0" applyNumberFormat="1" applyFont="1" applyFill="1" applyBorder="1" applyAlignment="1" applyProtection="1">
      <alignment horizontal="left" vertical="center"/>
      <protection hidden="1"/>
    </xf>
    <xf numFmtId="1" fontId="2" fillId="0" borderId="2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" fontId="23" fillId="12" borderId="51" xfId="0" applyNumberFormat="1" applyFont="1" applyFill="1" applyBorder="1" applyAlignment="1">
      <alignment horizontal="center"/>
    </xf>
    <xf numFmtId="4" fontId="5" fillId="12" borderId="111" xfId="0" applyNumberFormat="1" applyFont="1" applyFill="1" applyBorder="1" applyAlignment="1">
      <alignment horizontal="center"/>
    </xf>
    <xf numFmtId="4" fontId="5" fillId="12" borderId="5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23" fillId="12" borderId="69" xfId="0" applyNumberFormat="1" applyFont="1" applyFill="1" applyBorder="1" applyAlignment="1">
      <alignment horizontal="center" vertical="center"/>
    </xf>
    <xf numFmtId="4" fontId="19" fillId="0" borderId="123" xfId="0" applyNumberFormat="1" applyFont="1" applyBorder="1"/>
    <xf numFmtId="4" fontId="3" fillId="0" borderId="9" xfId="0" applyNumberFormat="1" applyFont="1" applyBorder="1"/>
    <xf numFmtId="4" fontId="3" fillId="0" borderId="123" xfId="0" applyNumberFormat="1" applyFont="1" applyBorder="1"/>
    <xf numFmtId="4" fontId="3" fillId="0" borderId="99" xfId="0" applyNumberFormat="1" applyFont="1" applyBorder="1"/>
    <xf numFmtId="4" fontId="3" fillId="0" borderId="124" xfId="0" applyNumberFormat="1" applyFont="1" applyBorder="1"/>
    <xf numFmtId="4" fontId="3" fillId="0" borderId="125" xfId="0" applyNumberFormat="1" applyFont="1" applyBorder="1"/>
    <xf numFmtId="4" fontId="3" fillId="0" borderId="9" xfId="0" applyNumberFormat="1" applyFont="1" applyBorder="1" applyAlignment="1"/>
    <xf numFmtId="4" fontId="3" fillId="0" borderId="11" xfId="0" applyNumberFormat="1" applyFont="1" applyBorder="1" applyAlignment="1">
      <alignment horizontal="center"/>
    </xf>
    <xf numFmtId="4" fontId="5" fillId="12" borderId="35" xfId="0" applyNumberFormat="1" applyFont="1" applyFill="1" applyBorder="1" applyAlignment="1">
      <alignment horizontal="center"/>
    </xf>
    <xf numFmtId="1" fontId="16" fillId="14" borderId="126" xfId="0" applyNumberFormat="1" applyFont="1" applyFill="1" applyBorder="1" applyAlignment="1">
      <alignment horizontal="center" vertical="center"/>
    </xf>
    <xf numFmtId="1" fontId="13" fillId="14" borderId="122" xfId="0" applyNumberFormat="1" applyFont="1" applyFill="1" applyBorder="1" applyAlignment="1">
      <alignment horizontal="center" vertical="center"/>
    </xf>
    <xf numFmtId="1" fontId="13" fillId="14" borderId="31" xfId="0" applyNumberFormat="1" applyFont="1" applyFill="1" applyBorder="1" applyAlignment="1">
      <alignment horizontal="center" vertical="center"/>
    </xf>
    <xf numFmtId="1" fontId="13" fillId="14" borderId="33" xfId="0" applyNumberFormat="1" applyFont="1" applyFill="1" applyBorder="1" applyAlignment="1">
      <alignment horizontal="center" vertical="center"/>
    </xf>
    <xf numFmtId="1" fontId="16" fillId="14" borderId="56" xfId="0" applyNumberFormat="1" applyFont="1" applyFill="1" applyBorder="1" applyAlignment="1">
      <alignment horizontal="center" vertical="center"/>
    </xf>
    <xf numFmtId="1" fontId="13" fillId="14" borderId="125" xfId="0" applyNumberFormat="1" applyFont="1" applyFill="1" applyBorder="1" applyAlignment="1">
      <alignment horizontal="center" vertical="center"/>
    </xf>
    <xf numFmtId="1" fontId="16" fillId="28" borderId="126" xfId="0" applyNumberFormat="1" applyFont="1" applyFill="1" applyBorder="1" applyAlignment="1">
      <alignment horizontal="center" vertical="center"/>
    </xf>
    <xf numFmtId="1" fontId="13" fillId="28" borderId="33" xfId="0" applyNumberFormat="1" applyFont="1" applyFill="1" applyBorder="1" applyAlignment="1">
      <alignment horizontal="center" vertical="center"/>
    </xf>
    <xf numFmtId="1" fontId="13" fillId="28" borderId="31" xfId="0" applyNumberFormat="1" applyFont="1" applyFill="1" applyBorder="1" applyAlignment="1">
      <alignment horizontal="center" vertical="center"/>
    </xf>
    <xf numFmtId="1" fontId="16" fillId="28" borderId="31" xfId="0" applyNumberFormat="1" applyFont="1" applyFill="1" applyBorder="1" applyAlignment="1">
      <alignment horizontal="center" vertical="center"/>
    </xf>
    <xf numFmtId="1" fontId="13" fillId="28" borderId="125" xfId="0" applyNumberFormat="1" applyFont="1" applyFill="1" applyBorder="1" applyAlignment="1">
      <alignment horizontal="center" vertical="center"/>
    </xf>
    <xf numFmtId="4" fontId="23" fillId="12" borderId="34" xfId="0" applyNumberFormat="1" applyFont="1" applyFill="1" applyBorder="1" applyAlignment="1">
      <alignment horizontal="center"/>
    </xf>
    <xf numFmtId="3" fontId="72" fillId="9" borderId="6" xfId="0" applyNumberFormat="1" applyFont="1" applyFill="1" applyBorder="1" applyAlignment="1">
      <alignment horizontal="right"/>
    </xf>
    <xf numFmtId="4" fontId="19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5" fillId="12" borderId="52" xfId="0" applyNumberFormat="1" applyFont="1" applyFill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12" borderId="35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13" fillId="11" borderId="6" xfId="0" applyNumberFormat="1" applyFont="1" applyFill="1" applyBorder="1" applyAlignment="1"/>
    <xf numFmtId="4" fontId="13" fillId="11" borderId="0" xfId="0" applyNumberFormat="1" applyFont="1" applyFill="1" applyBorder="1" applyAlignment="1"/>
    <xf numFmtId="4" fontId="13" fillId="11" borderId="12" xfId="0" applyNumberFormat="1" applyFont="1" applyFill="1" applyBorder="1" applyAlignment="1"/>
    <xf numFmtId="4" fontId="18" fillId="0" borderId="128" xfId="0" applyNumberFormat="1" applyFont="1" applyBorder="1"/>
    <xf numFmtId="4" fontId="22" fillId="0" borderId="128" xfId="0" applyNumberFormat="1" applyFont="1" applyBorder="1"/>
    <xf numFmtId="4" fontId="22" fillId="0" borderId="129" xfId="0" applyNumberFormat="1" applyFont="1" applyBorder="1"/>
    <xf numFmtId="4" fontId="22" fillId="0" borderId="126" xfId="0" applyNumberFormat="1" applyFont="1" applyBorder="1"/>
    <xf numFmtId="0" fontId="0" fillId="0" borderId="9" xfId="0" applyBorder="1"/>
    <xf numFmtId="0" fontId="0" fillId="0" borderId="10" xfId="0" applyBorder="1"/>
    <xf numFmtId="4" fontId="21" fillId="0" borderId="10" xfId="0" applyNumberFormat="1" applyFont="1" applyFill="1" applyBorder="1" applyAlignment="1" applyProtection="1">
      <alignment vertical="center"/>
      <protection hidden="1"/>
    </xf>
    <xf numFmtId="4" fontId="8" fillId="0" borderId="130" xfId="0" applyNumberFormat="1" applyFont="1" applyBorder="1"/>
    <xf numFmtId="4" fontId="3" fillId="0" borderId="130" xfId="0" applyNumberFormat="1" applyFont="1" applyBorder="1"/>
    <xf numFmtId="4" fontId="5" fillId="0" borderId="10" xfId="0" applyNumberFormat="1" applyFont="1" applyBorder="1"/>
    <xf numFmtId="4" fontId="5" fillId="0" borderId="130" xfId="0" applyNumberFormat="1" applyFont="1" applyBorder="1"/>
    <xf numFmtId="4" fontId="21" fillId="0" borderId="10" xfId="0" applyNumberFormat="1" applyFont="1" applyFill="1" applyBorder="1" applyAlignment="1" applyProtection="1">
      <alignment horizontal="left" vertical="center"/>
      <protection hidden="1"/>
    </xf>
    <xf numFmtId="4" fontId="23" fillId="0" borderId="20" xfId="0" applyNumberFormat="1" applyFont="1" applyFill="1" applyBorder="1" applyAlignment="1">
      <alignment horizontal="center"/>
    </xf>
    <xf numFmtId="4" fontId="5" fillId="0" borderId="13" xfId="0" applyNumberFormat="1" applyFont="1" applyBorder="1"/>
    <xf numFmtId="0" fontId="0" fillId="0" borderId="0" xfId="0" applyBorder="1"/>
    <xf numFmtId="4" fontId="23" fillId="12" borderId="36" xfId="0" applyNumberFormat="1" applyFont="1" applyFill="1" applyBorder="1" applyAlignment="1">
      <alignment horizontal="center"/>
    </xf>
    <xf numFmtId="1" fontId="16" fillId="14" borderId="31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4" xfId="0" applyBorder="1"/>
    <xf numFmtId="0" fontId="0" fillId="0" borderId="8" xfId="0" applyBorder="1"/>
    <xf numFmtId="4" fontId="5" fillId="28" borderId="111" xfId="0" applyNumberFormat="1" applyFont="1" applyFill="1" applyBorder="1"/>
    <xf numFmtId="4" fontId="5" fillId="28" borderId="52" xfId="0" applyNumberFormat="1" applyFont="1" applyFill="1" applyBorder="1"/>
    <xf numFmtId="4" fontId="5" fillId="28" borderId="52" xfId="0" applyNumberFormat="1" applyFont="1" applyFill="1" applyBorder="1" applyAlignment="1">
      <alignment horizontal="right"/>
    </xf>
    <xf numFmtId="4" fontId="5" fillId="28" borderId="35" xfId="0" applyNumberFormat="1" applyFont="1" applyFill="1" applyBorder="1" applyAlignment="1">
      <alignment horizontal="right"/>
    </xf>
    <xf numFmtId="4" fontId="5" fillId="28" borderId="111" xfId="0" applyNumberFormat="1" applyFont="1" applyFill="1" applyBorder="1" applyAlignment="1">
      <alignment horizontal="center"/>
    </xf>
    <xf numFmtId="4" fontId="5" fillId="28" borderId="52" xfId="0" applyNumberFormat="1" applyFont="1" applyFill="1" applyBorder="1" applyAlignment="1">
      <alignment horizontal="center"/>
    </xf>
    <xf numFmtId="4" fontId="23" fillId="28" borderId="34" xfId="0" applyNumberFormat="1" applyFont="1" applyFill="1" applyBorder="1" applyAlignment="1">
      <alignment horizontal="right"/>
    </xf>
    <xf numFmtId="4" fontId="23" fillId="12" borderId="51" xfId="0" applyNumberFormat="1" applyFont="1" applyFill="1" applyBorder="1" applyAlignment="1">
      <alignment horizontal="right"/>
    </xf>
    <xf numFmtId="4" fontId="23" fillId="28" borderId="51" xfId="0" applyNumberFormat="1" applyFont="1" applyFill="1" applyBorder="1" applyAlignment="1">
      <alignment horizontal="right"/>
    </xf>
    <xf numFmtId="4" fontId="23" fillId="12" borderId="36" xfId="0" applyNumberFormat="1" applyFont="1" applyFill="1" applyBorder="1" applyAlignment="1">
      <alignment horizontal="right"/>
    </xf>
    <xf numFmtId="4" fontId="23" fillId="28" borderId="36" xfId="0" applyNumberFormat="1" applyFont="1" applyFill="1" applyBorder="1" applyAlignment="1">
      <alignment horizontal="right"/>
    </xf>
    <xf numFmtId="4" fontId="22" fillId="0" borderId="24" xfId="0" applyNumberFormat="1" applyFont="1" applyBorder="1" applyAlignment="1">
      <alignment horizontal="right"/>
    </xf>
    <xf numFmtId="4" fontId="22" fillId="0" borderId="29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4" fontId="23" fillId="12" borderId="51" xfId="0" applyNumberFormat="1" applyFont="1" applyFill="1" applyBorder="1" applyAlignment="1"/>
    <xf numFmtId="4" fontId="18" fillId="0" borderId="24" xfId="0" applyNumberFormat="1" applyFont="1" applyBorder="1" applyAlignment="1"/>
    <xf numFmtId="4" fontId="22" fillId="0" borderId="24" xfId="0" applyNumberFormat="1" applyFont="1" applyBorder="1" applyAlignment="1"/>
    <xf numFmtId="4" fontId="22" fillId="0" borderId="29" xfId="0" applyNumberFormat="1" applyFont="1" applyBorder="1" applyAlignment="1"/>
    <xf numFmtId="4" fontId="22" fillId="0" borderId="31" xfId="0" applyNumberFormat="1" applyFont="1" applyBorder="1" applyAlignment="1"/>
    <xf numFmtId="4" fontId="23" fillId="12" borderId="34" xfId="0" applyNumberFormat="1" applyFont="1" applyFill="1" applyBorder="1" applyAlignment="1"/>
    <xf numFmtId="4" fontId="22" fillId="0" borderId="31" xfId="0" applyNumberFormat="1" applyFont="1" applyBorder="1" applyAlignment="1">
      <alignment horizontal="right"/>
    </xf>
    <xf numFmtId="4" fontId="18" fillId="0" borderId="44" xfId="0" applyNumberFormat="1" applyFont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55" xfId="0" applyNumberFormat="1" applyFont="1" applyBorder="1" applyAlignment="1">
      <alignment horizontal="right"/>
    </xf>
    <xf numFmtId="4" fontId="36" fillId="0" borderId="44" xfId="0" applyNumberFormat="1" applyFont="1" applyBorder="1" applyAlignment="1">
      <alignment horizontal="right"/>
    </xf>
    <xf numFmtId="4" fontId="22" fillId="0" borderId="56" xfId="0" applyNumberFormat="1" applyFont="1" applyBorder="1" applyAlignment="1">
      <alignment horizontal="right"/>
    </xf>
    <xf numFmtId="4" fontId="18" fillId="0" borderId="44" xfId="0" applyNumberFormat="1" applyFont="1" applyBorder="1" applyAlignment="1"/>
    <xf numFmtId="4" fontId="22" fillId="0" borderId="44" xfId="0" applyNumberFormat="1" applyFont="1" applyBorder="1" applyAlignment="1"/>
    <xf numFmtId="4" fontId="22" fillId="0" borderId="56" xfId="0" applyNumberFormat="1" applyFont="1" applyBorder="1" applyAlignment="1"/>
    <xf numFmtId="4" fontId="23" fillId="28" borderId="34" xfId="0" applyNumberFormat="1" applyFont="1" applyFill="1" applyBorder="1" applyAlignment="1"/>
    <xf numFmtId="4" fontId="23" fillId="28" borderId="51" xfId="0" applyNumberFormat="1" applyFont="1" applyFill="1" applyBorder="1" applyAlignment="1"/>
    <xf numFmtId="4" fontId="33" fillId="0" borderId="43" xfId="0" applyNumberFormat="1" applyFont="1" applyFill="1" applyBorder="1" applyAlignment="1" applyProtection="1">
      <alignment vertical="center"/>
      <protection hidden="1"/>
    </xf>
    <xf numFmtId="4" fontId="22" fillId="0" borderId="47" xfId="0" applyNumberFormat="1" applyFont="1" applyBorder="1"/>
    <xf numFmtId="0" fontId="76" fillId="17" borderId="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42" xfId="0" applyFont="1" applyFill="1" applyBorder="1"/>
    <xf numFmtId="0" fontId="3" fillId="7" borderId="41" xfId="0" applyFont="1" applyFill="1" applyBorder="1"/>
    <xf numFmtId="0" fontId="26" fillId="7" borderId="4" xfId="0" applyFont="1" applyFill="1" applyBorder="1" applyAlignment="1">
      <alignment horizontal="left"/>
    </xf>
    <xf numFmtId="0" fontId="26" fillId="7" borderId="8" xfId="0" applyFont="1" applyFill="1" applyBorder="1" applyAlignment="1">
      <alignment horizontal="left"/>
    </xf>
    <xf numFmtId="4" fontId="3" fillId="7" borderId="8" xfId="0" applyNumberFormat="1" applyFont="1" applyFill="1" applyBorder="1"/>
    <xf numFmtId="0" fontId="3" fillId="7" borderId="4" xfId="0" applyFont="1" applyFill="1" applyBorder="1"/>
    <xf numFmtId="0" fontId="3" fillId="7" borderId="0" xfId="0" applyFont="1" applyFill="1" applyBorder="1"/>
    <xf numFmtId="0" fontId="3" fillId="7" borderId="14" xfId="0" applyFont="1" applyFill="1" applyBorder="1"/>
    <xf numFmtId="0" fontId="3" fillId="7" borderId="15" xfId="0" applyFont="1" applyFill="1" applyBorder="1"/>
    <xf numFmtId="4" fontId="78" fillId="9" borderId="19" xfId="0" applyNumberFormat="1" applyFont="1" applyFill="1" applyBorder="1" applyAlignment="1">
      <alignment horizontal="center"/>
    </xf>
    <xf numFmtId="4" fontId="79" fillId="0" borderId="0" xfId="0" applyNumberFormat="1" applyFont="1" applyFill="1" applyAlignment="1">
      <alignment horizontal="center"/>
    </xf>
    <xf numFmtId="0" fontId="11" fillId="9" borderId="0" xfId="0" applyFont="1" applyFill="1" applyAlignment="1"/>
    <xf numFmtId="10" fontId="80" fillId="14" borderId="122" xfId="1" applyNumberFormat="1" applyFont="1" applyFill="1" applyBorder="1" applyAlignment="1">
      <alignment horizontal="center" vertical="center"/>
    </xf>
    <xf numFmtId="9" fontId="81" fillId="14" borderId="125" xfId="1" applyFont="1" applyFill="1" applyBorder="1" applyAlignment="1">
      <alignment horizontal="center" vertical="center"/>
    </xf>
    <xf numFmtId="4" fontId="79" fillId="0" borderId="74" xfId="0" applyNumberFormat="1" applyFont="1" applyFill="1" applyBorder="1" applyAlignment="1">
      <alignment horizontal="center"/>
    </xf>
    <xf numFmtId="4" fontId="79" fillId="0" borderId="89" xfId="0" applyNumberFormat="1" applyFont="1" applyFill="1" applyBorder="1" applyAlignment="1">
      <alignment horizontal="center"/>
    </xf>
    <xf numFmtId="4" fontId="79" fillId="0" borderId="38" xfId="0" applyNumberFormat="1" applyFont="1" applyFill="1" applyBorder="1" applyAlignment="1">
      <alignment horizontal="center"/>
    </xf>
    <xf numFmtId="0" fontId="77" fillId="17" borderId="6" xfId="0" applyFont="1" applyFill="1" applyBorder="1" applyAlignment="1"/>
    <xf numFmtId="3" fontId="77" fillId="17" borderId="6" xfId="0" applyNumberFormat="1" applyFont="1" applyFill="1" applyBorder="1" applyAlignment="1">
      <alignment horizontal="center"/>
    </xf>
    <xf numFmtId="0" fontId="77" fillId="17" borderId="0" xfId="0" applyFont="1" applyFill="1" applyBorder="1" applyAlignment="1">
      <alignment horizontal="center"/>
    </xf>
    <xf numFmtId="0" fontId="77" fillId="17" borderId="0" xfId="0" applyFont="1" applyFill="1" applyBorder="1" applyAlignment="1"/>
    <xf numFmtId="3" fontId="77" fillId="17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8" fillId="7" borderId="0" xfId="0" applyFont="1" applyFill="1" applyBorder="1" applyAlignment="1"/>
    <xf numFmtId="0" fontId="3" fillId="7" borderId="1" xfId="0" applyFont="1" applyFill="1" applyBorder="1"/>
    <xf numFmtId="0" fontId="3" fillId="7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8" fillId="7" borderId="14" xfId="0" applyFont="1" applyFill="1" applyBorder="1" applyAlignment="1"/>
    <xf numFmtId="0" fontId="8" fillId="7" borderId="15" xfId="0" applyFont="1" applyFill="1" applyBorder="1" applyAlignment="1"/>
    <xf numFmtId="0" fontId="8" fillId="7" borderId="16" xfId="0" applyFont="1" applyFill="1" applyBorder="1" applyAlignment="1"/>
    <xf numFmtId="0" fontId="68" fillId="27" borderId="9" xfId="0" applyFont="1" applyFill="1" applyBorder="1" applyAlignment="1">
      <alignment horizontal="center"/>
    </xf>
    <xf numFmtId="0" fontId="68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 horizontal="center"/>
    </xf>
    <xf numFmtId="4" fontId="6" fillId="2" borderId="0" xfId="0" applyNumberFormat="1" applyFont="1" applyFill="1" applyBorder="1" applyAlignment="1">
      <alignment horizontal="center" vertical="center"/>
    </xf>
    <xf numFmtId="4" fontId="27" fillId="27" borderId="5" xfId="0" applyNumberFormat="1" applyFont="1" applyFill="1" applyBorder="1" applyAlignment="1">
      <alignment horizontal="center" vertical="center"/>
    </xf>
    <xf numFmtId="4" fontId="27" fillId="27" borderId="6" xfId="0" applyNumberFormat="1" applyFont="1" applyFill="1" applyBorder="1" applyAlignment="1">
      <alignment horizontal="center" vertical="center"/>
    </xf>
    <xf numFmtId="4" fontId="27" fillId="27" borderId="7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27" fillId="27" borderId="12" xfId="0" applyNumberFormat="1" applyFont="1" applyFill="1" applyBorder="1" applyAlignment="1">
      <alignment horizontal="center" vertical="center"/>
    </xf>
    <xf numFmtId="4" fontId="27" fillId="27" borderId="13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/>
    </xf>
    <xf numFmtId="3" fontId="7" fillId="6" borderId="10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/>
    </xf>
    <xf numFmtId="3" fontId="7" fillId="6" borderId="12" xfId="0" applyNumberFormat="1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4" fontId="70" fillId="27" borderId="5" xfId="0" applyNumberFormat="1" applyFont="1" applyFill="1" applyBorder="1" applyAlignment="1">
      <alignment horizontal="center" vertical="center"/>
    </xf>
    <xf numFmtId="4" fontId="70" fillId="27" borderId="6" xfId="0" applyNumberFormat="1" applyFont="1" applyFill="1" applyBorder="1" applyAlignment="1">
      <alignment horizontal="center" vertical="center"/>
    </xf>
    <xf numFmtId="4" fontId="70" fillId="27" borderId="7" xfId="0" applyNumberFormat="1" applyFont="1" applyFill="1" applyBorder="1" applyAlignment="1">
      <alignment horizontal="center" vertical="center"/>
    </xf>
    <xf numFmtId="4" fontId="70" fillId="27" borderId="9" xfId="0" applyNumberFormat="1" applyFont="1" applyFill="1" applyBorder="1" applyAlignment="1">
      <alignment horizontal="center" vertical="center"/>
    </xf>
    <xf numFmtId="4" fontId="70" fillId="27" borderId="0" xfId="0" applyNumberFormat="1" applyFont="1" applyFill="1" applyBorder="1" applyAlignment="1">
      <alignment horizontal="center" vertical="center"/>
    </xf>
    <xf numFmtId="4" fontId="70" fillId="27" borderId="10" xfId="0" applyNumberFormat="1" applyFont="1" applyFill="1" applyBorder="1" applyAlignment="1">
      <alignment horizontal="center" vertical="center"/>
    </xf>
    <xf numFmtId="4" fontId="70" fillId="27" borderId="11" xfId="0" applyNumberFormat="1" applyFont="1" applyFill="1" applyBorder="1" applyAlignment="1">
      <alignment horizontal="center" vertical="center"/>
    </xf>
    <xf numFmtId="4" fontId="70" fillId="27" borderId="12" xfId="0" applyNumberFormat="1" applyFont="1" applyFill="1" applyBorder="1" applyAlignment="1">
      <alignment horizontal="center" vertical="center"/>
    </xf>
    <xf numFmtId="4" fontId="70" fillId="27" borderId="1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left" vertical="center"/>
    </xf>
    <xf numFmtId="4" fontId="8" fillId="0" borderId="16" xfId="0" applyNumberFormat="1" applyFont="1" applyFill="1" applyBorder="1" applyAlignment="1">
      <alignment horizontal="left" vertical="center"/>
    </xf>
    <xf numFmtId="0" fontId="74" fillId="14" borderId="62" xfId="0" applyFont="1" applyFill="1" applyBorder="1" applyAlignment="1">
      <alignment horizontal="center"/>
    </xf>
    <xf numFmtId="0" fontId="74" fillId="14" borderId="61" xfId="0" applyFont="1" applyFill="1" applyBorder="1" applyAlignment="1">
      <alignment horizontal="center"/>
    </xf>
    <xf numFmtId="0" fontId="74" fillId="14" borderId="71" xfId="0" applyFont="1" applyFill="1" applyBorder="1" applyAlignment="1">
      <alignment horizontal="center"/>
    </xf>
    <xf numFmtId="0" fontId="74" fillId="14" borderId="72" xfId="0" applyFont="1" applyFill="1" applyBorder="1" applyAlignment="1">
      <alignment horizontal="center"/>
    </xf>
    <xf numFmtId="0" fontId="74" fillId="14" borderId="70" xfId="0" applyFont="1" applyFill="1" applyBorder="1" applyAlignment="1">
      <alignment horizontal="center"/>
    </xf>
    <xf numFmtId="4" fontId="17" fillId="0" borderId="9" xfId="0" applyNumberFormat="1" applyFont="1" applyBorder="1" applyAlignment="1">
      <alignment horizontal="left"/>
    </xf>
    <xf numFmtId="4" fontId="17" fillId="0" borderId="0" xfId="0" applyNumberFormat="1" applyFont="1" applyBorder="1" applyAlignment="1">
      <alignment horizontal="left"/>
    </xf>
    <xf numFmtId="4" fontId="17" fillId="0" borderId="10" xfId="0" applyNumberFormat="1" applyFont="1" applyBorder="1" applyAlignment="1">
      <alignment horizontal="left"/>
    </xf>
    <xf numFmtId="0" fontId="74" fillId="14" borderId="131" xfId="0" applyFont="1" applyFill="1" applyBorder="1" applyAlignment="1">
      <alignment horizontal="center"/>
    </xf>
    <xf numFmtId="0" fontId="74" fillId="14" borderId="132" xfId="0" applyFont="1" applyFill="1" applyBorder="1" applyAlignment="1">
      <alignment horizontal="center"/>
    </xf>
    <xf numFmtId="4" fontId="73" fillId="14" borderId="5" xfId="0" applyNumberFormat="1" applyFont="1" applyFill="1" applyBorder="1" applyAlignment="1">
      <alignment horizontal="center" vertical="center"/>
    </xf>
    <xf numFmtId="4" fontId="73" fillId="14" borderId="6" xfId="0" applyNumberFormat="1" applyFont="1" applyFill="1" applyBorder="1" applyAlignment="1">
      <alignment horizontal="center" vertical="center"/>
    </xf>
    <xf numFmtId="4" fontId="73" fillId="14" borderId="7" xfId="0" applyNumberFormat="1" applyFont="1" applyFill="1" applyBorder="1" applyAlignment="1">
      <alignment horizontal="center" vertical="center"/>
    </xf>
    <xf numFmtId="4" fontId="73" fillId="14" borderId="11" xfId="0" applyNumberFormat="1" applyFont="1" applyFill="1" applyBorder="1" applyAlignment="1">
      <alignment horizontal="center" vertical="center"/>
    </xf>
    <xf numFmtId="4" fontId="73" fillId="14" borderId="12" xfId="0" applyNumberFormat="1" applyFont="1" applyFill="1" applyBorder="1" applyAlignment="1">
      <alignment horizontal="center" vertical="center"/>
    </xf>
    <xf numFmtId="4" fontId="73" fillId="14" borderId="13" xfId="0" applyNumberFormat="1" applyFont="1" applyFill="1" applyBorder="1" applyAlignment="1">
      <alignment horizontal="center" vertical="center"/>
    </xf>
    <xf numFmtId="4" fontId="17" fillId="0" borderId="5" xfId="0" applyNumberFormat="1" applyFont="1" applyBorder="1" applyAlignment="1">
      <alignment horizontal="left"/>
    </xf>
    <xf numFmtId="4" fontId="17" fillId="0" borderId="6" xfId="0" applyNumberFormat="1" applyFont="1" applyBorder="1" applyAlignment="1">
      <alignment horizontal="left"/>
    </xf>
    <xf numFmtId="4" fontId="17" fillId="0" borderId="7" xfId="0" applyNumberFormat="1" applyFont="1" applyBorder="1" applyAlignment="1">
      <alignment horizontal="left"/>
    </xf>
    <xf numFmtId="0" fontId="11" fillId="9" borderId="12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4" fontId="10" fillId="9" borderId="18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4" fontId="10" fillId="9" borderId="20" xfId="0" applyNumberFormat="1" applyFont="1" applyFill="1" applyBorder="1" applyAlignment="1">
      <alignment horizontal="center"/>
    </xf>
    <xf numFmtId="4" fontId="13" fillId="11" borderId="74" xfId="0" applyNumberFormat="1" applyFont="1" applyFill="1" applyBorder="1" applyAlignment="1">
      <alignment horizontal="center"/>
    </xf>
    <xf numFmtId="4" fontId="13" fillId="11" borderId="89" xfId="0" applyNumberFormat="1" applyFont="1" applyFill="1" applyBorder="1" applyAlignment="1">
      <alignment horizontal="center"/>
    </xf>
    <xf numFmtId="4" fontId="13" fillId="11" borderId="0" xfId="0" applyNumberFormat="1" applyFont="1" applyFill="1" applyBorder="1" applyAlignment="1">
      <alignment horizontal="center"/>
    </xf>
    <xf numFmtId="4" fontId="13" fillId="11" borderId="12" xfId="0" applyNumberFormat="1" applyFont="1" applyFill="1" applyBorder="1" applyAlignment="1">
      <alignment horizontal="center"/>
    </xf>
    <xf numFmtId="4" fontId="17" fillId="0" borderId="8" xfId="0" applyNumberFormat="1" applyFont="1" applyBorder="1" applyAlignment="1">
      <alignment horizontal="left"/>
    </xf>
    <xf numFmtId="4" fontId="10" fillId="9" borderId="6" xfId="0" applyNumberFormat="1" applyFont="1" applyFill="1" applyBorder="1" applyAlignment="1">
      <alignment horizontal="right"/>
    </xf>
    <xf numFmtId="1" fontId="73" fillId="28" borderId="49" xfId="0" applyNumberFormat="1" applyFont="1" applyFill="1" applyBorder="1" applyAlignment="1">
      <alignment horizontal="center" vertical="center"/>
    </xf>
    <xf numFmtId="1" fontId="73" fillId="28" borderId="50" xfId="0" applyNumberFormat="1" applyFont="1" applyFill="1" applyBorder="1" applyAlignment="1">
      <alignment horizontal="center" vertical="center"/>
    </xf>
    <xf numFmtId="1" fontId="73" fillId="28" borderId="127" xfId="0" applyNumberFormat="1" applyFont="1" applyFill="1" applyBorder="1" applyAlignment="1">
      <alignment horizontal="center" vertical="center"/>
    </xf>
    <xf numFmtId="4" fontId="71" fillId="9" borderId="6" xfId="0" applyNumberFormat="1" applyFont="1" applyFill="1" applyBorder="1" applyAlignment="1">
      <alignment horizontal="right"/>
    </xf>
    <xf numFmtId="4" fontId="71" fillId="9" borderId="6" xfId="0" applyNumberFormat="1" applyFont="1" applyFill="1" applyBorder="1" applyAlignment="1">
      <alignment horizontal="left"/>
    </xf>
    <xf numFmtId="4" fontId="73" fillId="29" borderId="5" xfId="0" applyNumberFormat="1" applyFont="1" applyFill="1" applyBorder="1" applyAlignment="1">
      <alignment horizontal="center" vertical="center"/>
    </xf>
    <xf numFmtId="4" fontId="73" fillId="29" borderId="6" xfId="0" applyNumberFormat="1" applyFont="1" applyFill="1" applyBorder="1" applyAlignment="1">
      <alignment horizontal="center" vertical="center"/>
    </xf>
    <xf numFmtId="4" fontId="73" fillId="29" borderId="7" xfId="0" applyNumberFormat="1" applyFont="1" applyFill="1" applyBorder="1" applyAlignment="1">
      <alignment horizontal="center" vertical="center"/>
    </xf>
    <xf numFmtId="4" fontId="73" fillId="29" borderId="11" xfId="0" applyNumberFormat="1" applyFont="1" applyFill="1" applyBorder="1" applyAlignment="1">
      <alignment horizontal="center" vertical="center"/>
    </xf>
    <xf numFmtId="4" fontId="73" fillId="29" borderId="12" xfId="0" applyNumberFormat="1" applyFont="1" applyFill="1" applyBorder="1" applyAlignment="1">
      <alignment horizontal="center" vertical="center"/>
    </xf>
    <xf numFmtId="4" fontId="73" fillId="29" borderId="13" xfId="0" applyNumberFormat="1" applyFont="1" applyFill="1" applyBorder="1" applyAlignment="1">
      <alignment horizontal="center" vertical="center"/>
    </xf>
    <xf numFmtId="1" fontId="73" fillId="14" borderId="49" xfId="0" applyNumberFormat="1" applyFont="1" applyFill="1" applyBorder="1" applyAlignment="1">
      <alignment horizontal="center" vertical="center"/>
    </xf>
    <xf numFmtId="1" fontId="73" fillId="14" borderId="50" xfId="0" applyNumberFormat="1" applyFont="1" applyFill="1" applyBorder="1" applyAlignment="1">
      <alignment horizontal="center" vertical="center"/>
    </xf>
    <xf numFmtId="1" fontId="73" fillId="14" borderId="127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0" xfId="0" applyNumberFormat="1" applyFont="1" applyFill="1" applyBorder="1" applyAlignment="1">
      <alignment horizontal="center"/>
    </xf>
    <xf numFmtId="4" fontId="17" fillId="0" borderId="59" xfId="0" applyNumberFormat="1" applyFont="1" applyBorder="1" applyAlignment="1">
      <alignment horizontal="left"/>
    </xf>
    <xf numFmtId="4" fontId="11" fillId="9" borderId="18" xfId="0" applyNumberFormat="1" applyFont="1" applyFill="1" applyBorder="1" applyAlignment="1">
      <alignment horizontal="left"/>
    </xf>
    <xf numFmtId="4" fontId="11" fillId="9" borderId="19" xfId="0" applyNumberFormat="1" applyFont="1" applyFill="1" applyBorder="1" applyAlignment="1">
      <alignment horizontal="left"/>
    </xf>
    <xf numFmtId="4" fontId="11" fillId="9" borderId="19" xfId="0" applyNumberFormat="1" applyFont="1" applyFill="1" applyBorder="1" applyAlignment="1">
      <alignment horizontal="center"/>
    </xf>
    <xf numFmtId="4" fontId="75" fillId="14" borderId="11" xfId="0" applyNumberFormat="1" applyFont="1" applyFill="1" applyBorder="1" applyAlignment="1">
      <alignment horizontal="center"/>
    </xf>
    <xf numFmtId="4" fontId="75" fillId="14" borderId="12" xfId="0" applyNumberFormat="1" applyFont="1" applyFill="1" applyBorder="1" applyAlignment="1">
      <alignment horizontal="center"/>
    </xf>
    <xf numFmtId="4" fontId="75" fillId="14" borderId="13" xfId="0" applyNumberFormat="1" applyFont="1" applyFill="1" applyBorder="1" applyAlignment="1">
      <alignment horizontal="center"/>
    </xf>
    <xf numFmtId="1" fontId="75" fillId="14" borderId="9" xfId="0" applyNumberFormat="1" applyFont="1" applyFill="1" applyBorder="1" applyAlignment="1">
      <alignment horizontal="center"/>
    </xf>
    <xf numFmtId="1" fontId="75" fillId="14" borderId="10" xfId="0" applyNumberFormat="1" applyFont="1" applyFill="1" applyBorder="1" applyAlignment="1">
      <alignment horizontal="center"/>
    </xf>
    <xf numFmtId="1" fontId="75" fillId="14" borderId="12" xfId="0" applyNumberFormat="1" applyFont="1" applyFill="1" applyBorder="1" applyAlignment="1">
      <alignment horizontal="center"/>
    </xf>
    <xf numFmtId="1" fontId="75" fillId="14" borderId="13" xfId="0" applyNumberFormat="1" applyFont="1" applyFill="1" applyBorder="1" applyAlignment="1">
      <alignment horizontal="center"/>
    </xf>
    <xf numFmtId="4" fontId="23" fillId="15" borderId="49" xfId="0" applyNumberFormat="1" applyFont="1" applyFill="1" applyBorder="1" applyAlignment="1">
      <alignment horizontal="center"/>
    </xf>
    <xf numFmtId="4" fontId="23" fillId="15" borderId="50" xfId="0" applyNumberFormat="1" applyFont="1" applyFill="1" applyBorder="1" applyAlignment="1">
      <alignment horizontal="center"/>
    </xf>
    <xf numFmtId="4" fontId="23" fillId="15" borderId="37" xfId="0" applyNumberFormat="1" applyFont="1" applyFill="1" applyBorder="1" applyAlignment="1">
      <alignment horizontal="center"/>
    </xf>
    <xf numFmtId="4" fontId="8" fillId="15" borderId="49" xfId="0" applyNumberFormat="1" applyFont="1" applyFill="1" applyBorder="1" applyAlignment="1">
      <alignment horizontal="center"/>
    </xf>
    <xf numFmtId="4" fontId="8" fillId="15" borderId="50" xfId="0" applyNumberFormat="1" applyFont="1" applyFill="1" applyBorder="1" applyAlignment="1">
      <alignment horizontal="center"/>
    </xf>
    <xf numFmtId="4" fontId="8" fillId="15" borderId="37" xfId="0" applyNumberFormat="1" applyFont="1" applyFill="1" applyBorder="1" applyAlignment="1">
      <alignment horizontal="center"/>
    </xf>
    <xf numFmtId="4" fontId="23" fillId="17" borderId="49" xfId="0" applyNumberFormat="1" applyFont="1" applyFill="1" applyBorder="1" applyAlignment="1">
      <alignment horizontal="left"/>
    </xf>
    <xf numFmtId="4" fontId="23" fillId="17" borderId="50" xfId="0" applyNumberFormat="1" applyFont="1" applyFill="1" applyBorder="1" applyAlignment="1">
      <alignment horizontal="left"/>
    </xf>
    <xf numFmtId="4" fontId="23" fillId="17" borderId="37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76" fillId="17" borderId="6" xfId="0" applyFont="1" applyFill="1" applyBorder="1" applyAlignment="1">
      <alignment horizontal="center"/>
    </xf>
    <xf numFmtId="0" fontId="77" fillId="17" borderId="6" xfId="0" applyFont="1" applyFill="1" applyBorder="1" applyAlignment="1">
      <alignment horizontal="center"/>
    </xf>
    <xf numFmtId="0" fontId="50" fillId="9" borderId="18" xfId="0" applyFont="1" applyFill="1" applyBorder="1" applyAlignment="1">
      <alignment horizontal="center"/>
    </xf>
    <xf numFmtId="0" fontId="50" fillId="9" borderId="19" xfId="0" applyFont="1" applyFill="1" applyBorder="1" applyAlignment="1">
      <alignment horizontal="center"/>
    </xf>
    <xf numFmtId="0" fontId="50" fillId="9" borderId="20" xfId="0" applyFont="1" applyFill="1" applyBorder="1" applyAlignment="1">
      <alignment horizontal="center"/>
    </xf>
    <xf numFmtId="0" fontId="13" fillId="19" borderId="4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12" fillId="10" borderId="4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12" fillId="30" borderId="4" xfId="0" applyFont="1" applyFill="1" applyBorder="1" applyAlignment="1">
      <alignment horizontal="left"/>
    </xf>
    <xf numFmtId="0" fontId="12" fillId="30" borderId="8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5" borderId="4" xfId="0" applyFont="1" applyFill="1" applyBorder="1" applyAlignment="1">
      <alignment horizontal="left"/>
    </xf>
    <xf numFmtId="0" fontId="12" fillId="35" borderId="8" xfId="0" applyFont="1" applyFill="1" applyBorder="1" applyAlignment="1">
      <alignment horizontal="left"/>
    </xf>
    <xf numFmtId="0" fontId="5" fillId="16" borderId="17" xfId="0" applyFont="1" applyFill="1" applyBorder="1" applyAlignment="1">
      <alignment horizontal="center"/>
    </xf>
    <xf numFmtId="0" fontId="12" fillId="20" borderId="4" xfId="0" applyFont="1" applyFill="1" applyBorder="1" applyAlignment="1">
      <alignment horizontal="left"/>
    </xf>
    <xf numFmtId="0" fontId="12" fillId="20" borderId="0" xfId="0" applyFont="1" applyFill="1" applyBorder="1" applyAlignment="1">
      <alignment horizontal="left"/>
    </xf>
    <xf numFmtId="0" fontId="13" fillId="34" borderId="4" xfId="0" applyFont="1" applyFill="1" applyBorder="1" applyAlignment="1">
      <alignment horizontal="left"/>
    </xf>
    <xf numFmtId="0" fontId="13" fillId="34" borderId="8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25" fillId="21" borderId="1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5" fillId="12" borderId="18" xfId="0" applyFont="1" applyFill="1" applyBorder="1" applyAlignment="1">
      <alignment horizontal="center"/>
    </xf>
    <xf numFmtId="0" fontId="55" fillId="12" borderId="19" xfId="0" applyFont="1" applyFill="1" applyBorder="1" applyAlignment="1">
      <alignment horizontal="center"/>
    </xf>
    <xf numFmtId="0" fontId="55" fillId="12" borderId="20" xfId="0" applyFont="1" applyFill="1" applyBorder="1" applyAlignment="1">
      <alignment horizontal="center"/>
    </xf>
    <xf numFmtId="1" fontId="57" fillId="10" borderId="18" xfId="0" applyNumberFormat="1" applyFont="1" applyFill="1" applyBorder="1" applyAlignment="1">
      <alignment horizontal="center"/>
    </xf>
    <xf numFmtId="0" fontId="57" fillId="10" borderId="19" xfId="0" applyFont="1" applyFill="1" applyBorder="1" applyAlignment="1">
      <alignment horizontal="center"/>
    </xf>
    <xf numFmtId="0" fontId="57" fillId="10" borderId="20" xfId="0" applyFont="1" applyFill="1" applyBorder="1" applyAlignment="1">
      <alignment horizontal="center"/>
    </xf>
    <xf numFmtId="0" fontId="83" fillId="9" borderId="18" xfId="0" applyFont="1" applyFill="1" applyBorder="1" applyAlignment="1">
      <alignment horizontal="center"/>
    </xf>
    <xf numFmtId="0" fontId="83" fillId="9" borderId="20" xfId="0" applyFont="1" applyFill="1" applyBorder="1" applyAlignment="1">
      <alignment horizontal="center"/>
    </xf>
    <xf numFmtId="1" fontId="57" fillId="20" borderId="18" xfId="0" applyNumberFormat="1" applyFont="1" applyFill="1" applyBorder="1" applyAlignment="1">
      <alignment horizontal="center"/>
    </xf>
    <xf numFmtId="0" fontId="57" fillId="20" borderId="19" xfId="0" applyFont="1" applyFill="1" applyBorder="1" applyAlignment="1">
      <alignment horizontal="center"/>
    </xf>
    <xf numFmtId="0" fontId="57" fillId="20" borderId="20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 vertical="center"/>
    </xf>
    <xf numFmtId="0" fontId="8" fillId="17" borderId="59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4" fontId="3" fillId="17" borderId="62" xfId="0" applyNumberFormat="1" applyFont="1" applyFill="1" applyBorder="1" applyAlignment="1">
      <alignment horizontal="center"/>
    </xf>
    <xf numFmtId="4" fontId="3" fillId="17" borderId="61" xfId="0" applyNumberFormat="1" applyFont="1" applyFill="1" applyBorder="1" applyAlignment="1">
      <alignment horizontal="center"/>
    </xf>
    <xf numFmtId="2" fontId="58" fillId="17" borderId="138" xfId="0" applyNumberFormat="1" applyFont="1" applyFill="1" applyBorder="1" applyAlignment="1">
      <alignment horizontal="right" vertical="center"/>
    </xf>
    <xf numFmtId="2" fontId="58" fillId="17" borderId="41" xfId="0" applyNumberFormat="1" applyFont="1" applyFill="1" applyBorder="1" applyAlignment="1">
      <alignment horizontal="right" vertical="center"/>
    </xf>
    <xf numFmtId="2" fontId="5" fillId="17" borderId="139" xfId="0" applyNumberFormat="1" applyFont="1" applyFill="1" applyBorder="1" applyAlignment="1">
      <alignment horizontal="center" vertical="center"/>
    </xf>
    <xf numFmtId="2" fontId="5" fillId="17" borderId="140" xfId="0" applyNumberFormat="1" applyFont="1" applyFill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3" fillId="17" borderId="135" xfId="0" applyFont="1" applyFill="1" applyBorder="1" applyAlignment="1">
      <alignment horizontal="center" vertical="center"/>
    </xf>
    <xf numFmtId="4" fontId="3" fillId="17" borderId="134" xfId="0" applyNumberFormat="1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4" fontId="3" fillId="17" borderId="63" xfId="0" applyNumberFormat="1" applyFont="1" applyFill="1" applyBorder="1" applyAlignment="1">
      <alignment horizontal="center"/>
    </xf>
    <xf numFmtId="4" fontId="3" fillId="17" borderId="64" xfId="0" applyNumberFormat="1" applyFont="1" applyFill="1" applyBorder="1" applyAlignment="1">
      <alignment horizontal="center"/>
    </xf>
    <xf numFmtId="0" fontId="49" fillId="17" borderId="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134" xfId="0" applyFont="1" applyFill="1" applyBorder="1" applyAlignment="1">
      <alignment horizontal="center" vertical="center"/>
    </xf>
    <xf numFmtId="0" fontId="49" fillId="17" borderId="15" xfId="0" applyFont="1" applyFill="1" applyBorder="1" applyAlignment="1">
      <alignment horizontal="center" vertical="center"/>
    </xf>
    <xf numFmtId="0" fontId="3" fillId="17" borderId="60" xfId="0" applyFont="1" applyFill="1" applyBorder="1" applyAlignment="1">
      <alignment horizontal="center" vertical="center"/>
    </xf>
    <xf numFmtId="0" fontId="3" fillId="17" borderId="72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4" fontId="3" fillId="17" borderId="70" xfId="0" applyNumberFormat="1" applyFont="1" applyFill="1" applyBorder="1" applyAlignment="1">
      <alignment horizontal="center"/>
    </xf>
    <xf numFmtId="0" fontId="3" fillId="17" borderId="71" xfId="0" applyFont="1" applyFill="1" applyBorder="1" applyAlignment="1">
      <alignment horizontal="center"/>
    </xf>
    <xf numFmtId="2" fontId="5" fillId="17" borderId="138" xfId="0" applyNumberFormat="1" applyFont="1" applyFill="1" applyBorder="1" applyAlignment="1">
      <alignment horizontal="center" vertical="center"/>
    </xf>
    <xf numFmtId="2" fontId="5" fillId="17" borderId="41" xfId="0" applyNumberFormat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4" fontId="3" fillId="17" borderId="67" xfId="0" applyNumberFormat="1" applyFont="1" applyFill="1" applyBorder="1" applyAlignment="1">
      <alignment horizontal="center"/>
    </xf>
    <xf numFmtId="4" fontId="3" fillId="17" borderId="66" xfId="0" applyNumberFormat="1" applyFont="1" applyFill="1" applyBorder="1" applyAlignment="1">
      <alignment horizontal="center"/>
    </xf>
    <xf numFmtId="2" fontId="58" fillId="17" borderId="42" xfId="0" applyNumberFormat="1" applyFont="1" applyFill="1" applyBorder="1" applyAlignment="1">
      <alignment horizontal="right" vertical="center"/>
    </xf>
    <xf numFmtId="2" fontId="5" fillId="17" borderId="142" xfId="0" applyNumberFormat="1" applyFont="1" applyFill="1" applyBorder="1" applyAlignment="1">
      <alignment horizontal="center" vertical="center"/>
    </xf>
    <xf numFmtId="0" fontId="49" fillId="17" borderId="9" xfId="0" applyFont="1" applyFill="1" applyBorder="1" applyAlignment="1">
      <alignment horizontal="center" vertical="center"/>
    </xf>
    <xf numFmtId="0" fontId="49" fillId="17" borderId="0" xfId="0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horizontal="center" vertical="center"/>
    </xf>
    <xf numFmtId="0" fontId="3" fillId="17" borderId="136" xfId="0" applyFont="1" applyFill="1" applyBorder="1" applyAlignment="1">
      <alignment horizontal="center" vertical="center"/>
    </xf>
    <xf numFmtId="4" fontId="3" fillId="17" borderId="141" xfId="0" applyNumberFormat="1" applyFont="1" applyFill="1" applyBorder="1" applyAlignment="1">
      <alignment horizontal="center"/>
    </xf>
    <xf numFmtId="0" fontId="3" fillId="17" borderId="68" xfId="0" applyFont="1" applyFill="1" applyBorder="1" applyAlignment="1">
      <alignment horizontal="center"/>
    </xf>
    <xf numFmtId="2" fontId="5" fillId="17" borderId="40" xfId="0" applyNumberFormat="1" applyFont="1" applyFill="1" applyBorder="1" applyAlignment="1">
      <alignment horizontal="center" vertical="center"/>
    </xf>
    <xf numFmtId="2" fontId="5" fillId="17" borderId="150" xfId="0" applyNumberFormat="1" applyFont="1" applyFill="1" applyBorder="1" applyAlignment="1">
      <alignment horizontal="center" vertical="center"/>
    </xf>
    <xf numFmtId="0" fontId="3" fillId="17" borderId="12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4" fontId="3" fillId="17" borderId="9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4" fontId="3" fillId="17" borderId="148" xfId="0" applyNumberFormat="1" applyFont="1" applyFill="1" applyBorder="1" applyAlignment="1">
      <alignment horizontal="center"/>
    </xf>
    <xf numFmtId="4" fontId="3" fillId="17" borderId="149" xfId="0" applyNumberFormat="1" applyFont="1" applyFill="1" applyBorder="1" applyAlignment="1">
      <alignment horizontal="center"/>
    </xf>
    <xf numFmtId="0" fontId="49" fillId="17" borderId="137" xfId="0" applyFont="1" applyFill="1" applyBorder="1" applyAlignment="1">
      <alignment horizontal="center" vertical="center"/>
    </xf>
    <xf numFmtId="0" fontId="49" fillId="17" borderId="2" xfId="0" applyFont="1" applyFill="1" applyBorder="1" applyAlignment="1">
      <alignment horizontal="center" vertical="center"/>
    </xf>
    <xf numFmtId="0" fontId="49" fillId="17" borderId="11" xfId="0" applyFont="1" applyFill="1" applyBorder="1" applyAlignment="1">
      <alignment horizontal="center" vertical="center"/>
    </xf>
    <xf numFmtId="0" fontId="49" fillId="17" borderId="12" xfId="0" applyFont="1" applyFill="1" applyBorder="1" applyAlignment="1">
      <alignment horizontal="center" vertical="center"/>
    </xf>
    <xf numFmtId="2" fontId="5" fillId="17" borderId="42" xfId="0" applyNumberFormat="1" applyFont="1" applyFill="1" applyBorder="1" applyAlignment="1">
      <alignment horizontal="center" vertical="center"/>
    </xf>
    <xf numFmtId="0" fontId="8" fillId="31" borderId="58" xfId="0" applyFont="1" applyFill="1" applyBorder="1" applyAlignment="1">
      <alignment horizontal="center" vertical="center"/>
    </xf>
    <xf numFmtId="0" fontId="8" fillId="31" borderId="59" xfId="0" applyFont="1" applyFill="1" applyBorder="1" applyAlignment="1">
      <alignment horizontal="center" vertical="center"/>
    </xf>
    <xf numFmtId="0" fontId="8" fillId="31" borderId="14" xfId="0" applyFont="1" applyFill="1" applyBorder="1" applyAlignment="1">
      <alignment horizontal="center" vertical="center"/>
    </xf>
    <xf numFmtId="0" fontId="8" fillId="31" borderId="16" xfId="0" applyFont="1" applyFill="1" applyBorder="1" applyAlignment="1">
      <alignment horizontal="center" vertical="center"/>
    </xf>
    <xf numFmtId="4" fontId="3" fillId="31" borderId="62" xfId="0" applyNumberFormat="1" applyFont="1" applyFill="1" applyBorder="1" applyAlignment="1">
      <alignment horizontal="center"/>
    </xf>
    <xf numFmtId="4" fontId="3" fillId="31" borderId="71" xfId="0" applyNumberFormat="1" applyFont="1" applyFill="1" applyBorder="1" applyAlignment="1">
      <alignment horizontal="center"/>
    </xf>
    <xf numFmtId="2" fontId="58" fillId="31" borderId="138" xfId="1" applyNumberFormat="1" applyFont="1" applyFill="1" applyBorder="1" applyAlignment="1">
      <alignment horizontal="right" vertical="center"/>
    </xf>
    <xf numFmtId="2" fontId="58" fillId="31" borderId="41" xfId="1" applyNumberFormat="1" applyFont="1" applyFill="1" applyBorder="1" applyAlignment="1">
      <alignment horizontal="right" vertical="center"/>
    </xf>
    <xf numFmtId="9" fontId="5" fillId="31" borderId="139" xfId="1" applyFont="1" applyFill="1" applyBorder="1" applyAlignment="1">
      <alignment horizontal="center" vertical="center"/>
    </xf>
    <xf numFmtId="9" fontId="5" fillId="31" borderId="140" xfId="1" applyFont="1" applyFill="1" applyBorder="1" applyAlignment="1">
      <alignment horizontal="center" vertical="center"/>
    </xf>
    <xf numFmtId="0" fontId="3" fillId="31" borderId="47" xfId="0" applyFont="1" applyFill="1" applyBorder="1" applyAlignment="1">
      <alignment horizontal="center" vertical="center"/>
    </xf>
    <xf numFmtId="0" fontId="3" fillId="31" borderId="135" xfId="0" applyFont="1" applyFill="1" applyBorder="1" applyAlignment="1">
      <alignment horizontal="center" vertical="center"/>
    </xf>
    <xf numFmtId="4" fontId="3" fillId="31" borderId="134" xfId="0" applyNumberFormat="1" applyFont="1" applyFill="1" applyBorder="1" applyAlignment="1">
      <alignment horizontal="center"/>
    </xf>
    <xf numFmtId="0" fontId="3" fillId="31" borderId="15" xfId="0" applyFont="1" applyFill="1" applyBorder="1" applyAlignment="1">
      <alignment horizontal="center"/>
    </xf>
    <xf numFmtId="4" fontId="3" fillId="31" borderId="63" xfId="0" applyNumberFormat="1" applyFont="1" applyFill="1" applyBorder="1" applyAlignment="1">
      <alignment horizontal="center"/>
    </xf>
    <xf numFmtId="4" fontId="3" fillId="31" borderId="64" xfId="0" applyNumberFormat="1" applyFont="1" applyFill="1" applyBorder="1" applyAlignment="1">
      <alignment horizontal="center"/>
    </xf>
    <xf numFmtId="0" fontId="49" fillId="31" borderId="5" xfId="0" applyFont="1" applyFill="1" applyBorder="1" applyAlignment="1">
      <alignment horizontal="center" vertical="center"/>
    </xf>
    <xf numFmtId="0" fontId="49" fillId="31" borderId="6" xfId="0" applyFont="1" applyFill="1" applyBorder="1" applyAlignment="1">
      <alignment horizontal="center" vertical="center"/>
    </xf>
    <xf numFmtId="0" fontId="49" fillId="31" borderId="134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0" fontId="3" fillId="31" borderId="60" xfId="0" applyFont="1" applyFill="1" applyBorder="1" applyAlignment="1">
      <alignment horizontal="center" vertical="center"/>
    </xf>
    <xf numFmtId="0" fontId="3" fillId="31" borderId="72" xfId="0" applyFont="1" applyFill="1" applyBorder="1" applyAlignment="1">
      <alignment horizontal="center" vertical="center"/>
    </xf>
    <xf numFmtId="4" fontId="3" fillId="31" borderId="70" xfId="0" applyNumberFormat="1" applyFont="1" applyFill="1" applyBorder="1" applyAlignment="1">
      <alignment horizontal="center"/>
    </xf>
    <xf numFmtId="10" fontId="58" fillId="31" borderId="138" xfId="1" applyNumberFormat="1" applyFont="1" applyFill="1" applyBorder="1" applyAlignment="1">
      <alignment horizontal="right" vertical="center"/>
    </xf>
    <xf numFmtId="10" fontId="58" fillId="31" borderId="41" xfId="1" applyNumberFormat="1" applyFont="1" applyFill="1" applyBorder="1" applyAlignment="1">
      <alignment horizontal="right" vertical="center"/>
    </xf>
    <xf numFmtId="9" fontId="5" fillId="31" borderId="138" xfId="1" applyFont="1" applyFill="1" applyBorder="1" applyAlignment="1">
      <alignment horizontal="center" vertical="center"/>
    </xf>
    <xf numFmtId="9" fontId="5" fillId="31" borderId="41" xfId="1" applyFont="1" applyFill="1" applyBorder="1" applyAlignment="1">
      <alignment horizontal="center" vertical="center"/>
    </xf>
    <xf numFmtId="0" fontId="8" fillId="31" borderId="4" xfId="0" applyFont="1" applyFill="1" applyBorder="1" applyAlignment="1">
      <alignment horizontal="center" vertical="center"/>
    </xf>
    <xf numFmtId="0" fontId="8" fillId="31" borderId="8" xfId="0" applyFont="1" applyFill="1" applyBorder="1" applyAlignment="1">
      <alignment horizontal="center" vertical="center"/>
    </xf>
    <xf numFmtId="4" fontId="3" fillId="31" borderId="27" xfId="0" applyNumberFormat="1" applyFont="1" applyFill="1" applyBorder="1" applyAlignment="1">
      <alignment horizontal="center"/>
    </xf>
    <xf numFmtId="4" fontId="3" fillId="31" borderId="119" xfId="0" applyNumberFormat="1" applyFont="1" applyFill="1" applyBorder="1" applyAlignment="1">
      <alignment horizontal="center"/>
    </xf>
    <xf numFmtId="10" fontId="58" fillId="31" borderId="42" xfId="1" applyNumberFormat="1" applyFont="1" applyFill="1" applyBorder="1" applyAlignment="1">
      <alignment horizontal="right" vertical="center"/>
    </xf>
    <xf numFmtId="9" fontId="5" fillId="31" borderId="150" xfId="1" applyFont="1" applyFill="1" applyBorder="1" applyAlignment="1">
      <alignment horizontal="center" vertical="center"/>
    </xf>
    <xf numFmtId="0" fontId="49" fillId="31" borderId="137" xfId="0" applyFont="1" applyFill="1" applyBorder="1" applyAlignment="1">
      <alignment horizontal="center" vertical="center"/>
    </xf>
    <xf numFmtId="0" fontId="49" fillId="31" borderId="2" xfId="0" applyFont="1" applyFill="1" applyBorder="1" applyAlignment="1">
      <alignment horizontal="center" vertical="center"/>
    </xf>
    <xf numFmtId="0" fontId="3" fillId="31" borderId="65" xfId="0" applyFont="1" applyFill="1" applyBorder="1" applyAlignment="1">
      <alignment horizontal="center" vertical="center"/>
    </xf>
    <xf numFmtId="0" fontId="3" fillId="31" borderId="136" xfId="0" applyFont="1" applyFill="1" applyBorder="1" applyAlignment="1">
      <alignment horizontal="center" vertical="center"/>
    </xf>
    <xf numFmtId="4" fontId="3" fillId="31" borderId="99" xfId="0" applyNumberFormat="1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9" fontId="5" fillId="31" borderId="42" xfId="1" applyFont="1" applyFill="1" applyBorder="1" applyAlignment="1">
      <alignment horizontal="center" vertical="center"/>
    </xf>
    <xf numFmtId="0" fontId="8" fillId="31" borderId="1" xfId="0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center" vertical="center"/>
    </xf>
    <xf numFmtId="4" fontId="3" fillId="31" borderId="67" xfId="0" applyNumberFormat="1" applyFont="1" applyFill="1" applyBorder="1" applyAlignment="1">
      <alignment horizontal="center"/>
    </xf>
    <xf numFmtId="4" fontId="3" fillId="31" borderId="66" xfId="0" applyNumberFormat="1" applyFont="1" applyFill="1" applyBorder="1" applyAlignment="1">
      <alignment horizontal="center"/>
    </xf>
    <xf numFmtId="9" fontId="5" fillId="31" borderId="142" xfId="1" applyFont="1" applyFill="1" applyBorder="1" applyAlignment="1">
      <alignment horizontal="center" vertical="center"/>
    </xf>
    <xf numFmtId="4" fontId="3" fillId="31" borderId="141" xfId="0" applyNumberFormat="1" applyFont="1" applyFill="1" applyBorder="1" applyAlignment="1">
      <alignment horizontal="center"/>
    </xf>
    <xf numFmtId="0" fontId="3" fillId="31" borderId="68" xfId="0" applyFont="1" applyFill="1" applyBorder="1" applyAlignment="1">
      <alignment horizontal="center"/>
    </xf>
    <xf numFmtId="9" fontId="5" fillId="31" borderId="40" xfId="1" applyFont="1" applyFill="1" applyBorder="1" applyAlignment="1">
      <alignment horizontal="center" vertical="center"/>
    </xf>
    <xf numFmtId="2" fontId="5" fillId="33" borderId="139" xfId="0" applyNumberFormat="1" applyFont="1" applyFill="1" applyBorder="1" applyAlignment="1">
      <alignment horizontal="center" vertical="center"/>
    </xf>
    <xf numFmtId="2" fontId="5" fillId="33" borderId="140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35" xfId="0" applyFont="1" applyFill="1" applyBorder="1" applyAlignment="1">
      <alignment horizontal="center" vertical="center"/>
    </xf>
    <xf numFmtId="4" fontId="3" fillId="33" borderId="13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0" fontId="82" fillId="17" borderId="4" xfId="0" applyFont="1" applyFill="1" applyBorder="1" applyAlignment="1">
      <alignment horizontal="center" vertical="center" textRotation="255"/>
    </xf>
    <xf numFmtId="0" fontId="82" fillId="17" borderId="0" xfId="0" applyFont="1" applyFill="1" applyBorder="1" applyAlignment="1">
      <alignment horizontal="center" vertical="center" textRotation="255"/>
    </xf>
    <xf numFmtId="0" fontId="49" fillId="33" borderId="5" xfId="0" applyFont="1" applyFill="1" applyBorder="1" applyAlignment="1">
      <alignment horizontal="center" vertical="center"/>
    </xf>
    <xf numFmtId="0" fontId="49" fillId="33" borderId="6" xfId="0" applyFont="1" applyFill="1" applyBorder="1" applyAlignment="1">
      <alignment horizontal="center" vertical="center"/>
    </xf>
    <xf numFmtId="0" fontId="49" fillId="33" borderId="13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4" fontId="3" fillId="33" borderId="70" xfId="0" applyNumberFormat="1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2" fontId="58" fillId="33" borderId="138" xfId="0" applyNumberFormat="1" applyFont="1" applyFill="1" applyBorder="1" applyAlignment="1">
      <alignment horizontal="right" vertical="center"/>
    </xf>
    <xf numFmtId="2" fontId="58" fillId="33" borderId="41" xfId="0" applyNumberFormat="1" applyFont="1" applyFill="1" applyBorder="1" applyAlignment="1">
      <alignment horizontal="right" vertical="center"/>
    </xf>
    <xf numFmtId="2" fontId="5" fillId="33" borderId="138" xfId="0" applyNumberFormat="1" applyFont="1" applyFill="1" applyBorder="1" applyAlignment="1">
      <alignment horizontal="center" vertical="center"/>
    </xf>
    <xf numFmtId="2" fontId="5" fillId="33" borderId="41" xfId="0" applyNumberFormat="1" applyFont="1" applyFill="1" applyBorder="1" applyAlignment="1">
      <alignment horizontal="center" vertical="center"/>
    </xf>
    <xf numFmtId="0" fontId="49" fillId="33" borderId="137" xfId="0" applyFont="1" applyFill="1" applyBorder="1" applyAlignment="1">
      <alignment horizontal="center" vertical="center"/>
    </xf>
    <xf numFmtId="0" fontId="49" fillId="33" borderId="2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136" xfId="0" applyFont="1" applyFill="1" applyBorder="1" applyAlignment="1">
      <alignment horizontal="center" vertical="center"/>
    </xf>
    <xf numFmtId="4" fontId="3" fillId="33" borderId="141" xfId="0" applyNumberFormat="1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49" fillId="32" borderId="9" xfId="0" applyFont="1" applyFill="1" applyBorder="1" applyAlignment="1">
      <alignment horizontal="center" vertical="center"/>
    </xf>
    <xf numFmtId="0" fontId="49" fillId="32" borderId="0" xfId="0" applyFont="1" applyFill="1" applyBorder="1" applyAlignment="1">
      <alignment horizontal="center" vertical="center"/>
    </xf>
    <xf numFmtId="0" fontId="49" fillId="32" borderId="134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center" vertical="center"/>
    </xf>
    <xf numFmtId="4" fontId="3" fillId="32" borderId="99" xfId="0" applyNumberFormat="1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10" fontId="58" fillId="32" borderId="40" xfId="1" applyNumberFormat="1" applyFont="1" applyFill="1" applyBorder="1" applyAlignment="1">
      <alignment horizontal="right" vertical="center"/>
    </xf>
    <xf numFmtId="10" fontId="58" fillId="32" borderId="41" xfId="1" applyNumberFormat="1" applyFont="1" applyFill="1" applyBorder="1" applyAlignment="1">
      <alignment horizontal="right" vertical="center"/>
    </xf>
    <xf numFmtId="9" fontId="5" fillId="32" borderId="42" xfId="1" applyFont="1" applyFill="1" applyBorder="1" applyAlignment="1">
      <alignment horizontal="center" vertical="center"/>
    </xf>
    <xf numFmtId="0" fontId="8" fillId="32" borderId="4" xfId="0" applyFont="1" applyFill="1" applyBorder="1" applyAlignment="1">
      <alignment horizontal="center" vertical="center"/>
    </xf>
    <xf numFmtId="0" fontId="8" fillId="32" borderId="8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" fontId="3" fillId="33" borderId="62" xfId="0" applyNumberFormat="1" applyFont="1" applyFill="1" applyBorder="1" applyAlignment="1">
      <alignment horizontal="center"/>
    </xf>
    <xf numFmtId="2" fontId="58" fillId="33" borderId="42" xfId="0" applyNumberFormat="1" applyFont="1" applyFill="1" applyBorder="1" applyAlignment="1">
      <alignment horizontal="right" vertical="center"/>
    </xf>
    <xf numFmtId="2" fontId="5" fillId="33" borderId="40" xfId="0" applyNumberFormat="1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/>
    </xf>
    <xf numFmtId="0" fontId="8" fillId="33" borderId="3" xfId="0" applyFont="1" applyFill="1" applyBorder="1" applyAlignment="1">
      <alignment horizontal="center" vertical="center"/>
    </xf>
    <xf numFmtId="4" fontId="3" fillId="33" borderId="67" xfId="0" applyNumberFormat="1" applyFont="1" applyFill="1" applyBorder="1" applyAlignment="1">
      <alignment horizontal="center"/>
    </xf>
    <xf numFmtId="2" fontId="5" fillId="33" borderId="142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2" fontId="58" fillId="33" borderId="42" xfId="1" applyNumberFormat="1" applyFont="1" applyFill="1" applyBorder="1" applyAlignment="1">
      <alignment horizontal="right" vertical="center"/>
    </xf>
    <xf numFmtId="2" fontId="58" fillId="33" borderId="143" xfId="1" applyNumberFormat="1" applyFont="1" applyFill="1" applyBorder="1" applyAlignment="1">
      <alignment horizontal="right" vertical="center"/>
    </xf>
    <xf numFmtId="9" fontId="5" fillId="33" borderId="40" xfId="1" applyFont="1" applyFill="1" applyBorder="1" applyAlignment="1">
      <alignment horizontal="center" vertical="center"/>
    </xf>
    <xf numFmtId="9" fontId="5" fillId="33" borderId="143" xfId="1" applyFont="1" applyFill="1" applyBorder="1" applyAlignment="1">
      <alignment horizontal="center" vertical="center"/>
    </xf>
    <xf numFmtId="0" fontId="8" fillId="33" borderId="144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9" fontId="5" fillId="33" borderId="142" xfId="1" applyFont="1" applyFill="1" applyBorder="1" applyAlignment="1">
      <alignment horizontal="center" vertical="center"/>
    </xf>
    <xf numFmtId="9" fontId="5" fillId="33" borderId="147" xfId="1" applyFont="1" applyFill="1" applyBorder="1" applyAlignment="1">
      <alignment horizontal="center" vertical="center"/>
    </xf>
    <xf numFmtId="0" fontId="3" fillId="33" borderId="133" xfId="0" applyFont="1" applyFill="1" applyBorder="1" applyAlignment="1">
      <alignment horizontal="center" vertical="center"/>
    </xf>
    <xf numFmtId="0" fontId="3" fillId="33" borderId="151" xfId="0" applyFont="1" applyFill="1" applyBorder="1" applyAlignment="1">
      <alignment horizontal="center" vertical="center"/>
    </xf>
    <xf numFmtId="0" fontId="3" fillId="33" borderId="1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" fontId="62" fillId="0" borderId="70" xfId="0" applyNumberFormat="1" applyFont="1" applyFill="1" applyBorder="1" applyAlignment="1">
      <alignment horizontal="left" vertical="center"/>
    </xf>
    <xf numFmtId="3" fontId="62" fillId="0" borderId="71" xfId="0" applyNumberFormat="1" applyFont="1" applyFill="1" applyBorder="1" applyAlignment="1">
      <alignment horizontal="left" vertical="center"/>
    </xf>
    <xf numFmtId="3" fontId="62" fillId="0" borderId="72" xfId="0" applyNumberFormat="1" applyFont="1" applyFill="1" applyBorder="1" applyAlignment="1">
      <alignment horizontal="left" vertical="center"/>
    </xf>
    <xf numFmtId="1" fontId="8" fillId="0" borderId="70" xfId="0" quotePrefix="1" applyNumberFormat="1" applyFont="1" applyFill="1" applyBorder="1" applyAlignment="1">
      <alignment horizontal="center"/>
    </xf>
    <xf numFmtId="1" fontId="8" fillId="0" borderId="75" xfId="0" quotePrefix="1" applyNumberFormat="1" applyFont="1" applyFill="1" applyBorder="1" applyAlignment="1">
      <alignment horizontal="center"/>
    </xf>
    <xf numFmtId="3" fontId="21" fillId="0" borderId="77" xfId="0" applyNumberFormat="1" applyFont="1" applyFill="1" applyBorder="1" applyAlignment="1">
      <alignment horizontal="left" vertical="center"/>
    </xf>
    <xf numFmtId="0" fontId="8" fillId="0" borderId="80" xfId="0" quotePrefix="1" applyFont="1" applyFill="1" applyBorder="1" applyAlignment="1">
      <alignment horizontal="center"/>
    </xf>
    <xf numFmtId="0" fontId="8" fillId="0" borderId="83" xfId="0" quotePrefix="1" applyFont="1" applyFill="1" applyBorder="1" applyAlignment="1">
      <alignment horizontal="center"/>
    </xf>
    <xf numFmtId="3" fontId="21" fillId="0" borderId="85" xfId="0" applyNumberFormat="1" applyFont="1" applyFill="1" applyBorder="1" applyAlignment="1">
      <alignment horizontal="center" vertical="center"/>
    </xf>
    <xf numFmtId="3" fontId="21" fillId="0" borderId="86" xfId="0" applyNumberFormat="1" applyFont="1" applyFill="1" applyBorder="1" applyAlignment="1">
      <alignment horizontal="center" vertical="center"/>
    </xf>
    <xf numFmtId="3" fontId="21" fillId="0" borderId="87" xfId="0" applyNumberFormat="1" applyFont="1" applyFill="1" applyBorder="1" applyAlignment="1">
      <alignment horizontal="center" vertical="center"/>
    </xf>
    <xf numFmtId="3" fontId="60" fillId="9" borderId="18" xfId="0" applyNumberFormat="1" applyFont="1" applyFill="1" applyBorder="1" applyAlignment="1">
      <alignment horizontal="center" vertical="center"/>
    </xf>
    <xf numFmtId="3" fontId="60" fillId="9" borderId="19" xfId="0" applyNumberFormat="1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center"/>
    </xf>
    <xf numFmtId="0" fontId="15" fillId="18" borderId="19" xfId="0" applyFont="1" applyFill="1" applyBorder="1" applyAlignment="1">
      <alignment horizontal="center"/>
    </xf>
    <xf numFmtId="0" fontId="15" fillId="18" borderId="20" xfId="0" applyFont="1" applyFill="1" applyBorder="1" applyAlignment="1">
      <alignment horizontal="center"/>
    </xf>
    <xf numFmtId="3" fontId="61" fillId="21" borderId="11" xfId="0" applyNumberFormat="1" applyFont="1" applyFill="1" applyBorder="1" applyAlignment="1">
      <alignment horizontal="center" vertical="center"/>
    </xf>
    <xf numFmtId="3" fontId="61" fillId="21" borderId="12" xfId="0" applyNumberFormat="1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/>
    </xf>
    <xf numFmtId="0" fontId="8" fillId="22" borderId="36" xfId="0" applyFont="1" applyFill="1" applyBorder="1" applyAlignment="1">
      <alignment horizontal="center"/>
    </xf>
    <xf numFmtId="0" fontId="15" fillId="20" borderId="18" xfId="0" applyFont="1" applyFill="1" applyBorder="1" applyAlignment="1">
      <alignment horizontal="center"/>
    </xf>
    <xf numFmtId="0" fontId="15" fillId="20" borderId="19" xfId="0" applyFont="1" applyFill="1" applyBorder="1" applyAlignment="1">
      <alignment horizontal="center"/>
    </xf>
    <xf numFmtId="0" fontId="15" fillId="20" borderId="20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5" fillId="24" borderId="36" xfId="0" applyFont="1" applyFill="1" applyBorder="1" applyAlignment="1">
      <alignment horizontal="center"/>
    </xf>
    <xf numFmtId="3" fontId="65" fillId="23" borderId="90" xfId="0" applyNumberFormat="1" applyFont="1" applyFill="1" applyBorder="1" applyAlignment="1">
      <alignment horizontal="left" vertical="center"/>
    </xf>
    <xf numFmtId="3" fontId="65" fillId="23" borderId="91" xfId="0" applyNumberFormat="1" applyFont="1" applyFill="1" applyBorder="1" applyAlignment="1">
      <alignment horizontal="left" vertical="center"/>
    </xf>
    <xf numFmtId="3" fontId="65" fillId="23" borderId="92" xfId="0" applyNumberFormat="1" applyFont="1" applyFill="1" applyBorder="1" applyAlignment="1">
      <alignment horizontal="left" vertical="center"/>
    </xf>
    <xf numFmtId="3" fontId="62" fillId="0" borderId="96" xfId="0" applyNumberFormat="1" applyFont="1" applyFill="1" applyBorder="1" applyAlignment="1">
      <alignment horizontal="left" vertical="center"/>
    </xf>
    <xf numFmtId="3" fontId="62" fillId="0" borderId="97" xfId="0" applyNumberFormat="1" applyFont="1" applyFill="1" applyBorder="1" applyAlignment="1">
      <alignment horizontal="left" vertical="center"/>
    </xf>
    <xf numFmtId="3" fontId="62" fillId="0" borderId="98" xfId="0" applyNumberFormat="1" applyFont="1" applyFill="1" applyBorder="1" applyAlignment="1">
      <alignment horizontal="left" vertical="center"/>
    </xf>
    <xf numFmtId="3" fontId="67" fillId="0" borderId="77" xfId="0" applyNumberFormat="1" applyFont="1" applyFill="1" applyBorder="1" applyAlignment="1">
      <alignment horizontal="left" vertical="center"/>
    </xf>
    <xf numFmtId="0" fontId="25" fillId="0" borderId="108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1" fontId="25" fillId="0" borderId="80" xfId="0" applyNumberFormat="1" applyFont="1" applyBorder="1" applyAlignment="1">
      <alignment horizontal="center"/>
    </xf>
    <xf numFmtId="1" fontId="25" fillId="0" borderId="77" xfId="0" applyNumberFormat="1" applyFont="1" applyBorder="1" applyAlignment="1">
      <alignment horizontal="center"/>
    </xf>
    <xf numFmtId="1" fontId="25" fillId="0" borderId="108" xfId="0" applyNumberFormat="1" applyFont="1" applyFill="1" applyBorder="1" applyAlignment="1">
      <alignment horizontal="center"/>
    </xf>
    <xf numFmtId="1" fontId="25" fillId="0" borderId="109" xfId="0" applyNumberFormat="1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0" fontId="28" fillId="13" borderId="18" xfId="0" applyFont="1" applyFill="1" applyBorder="1" applyAlignment="1">
      <alignment horizontal="center"/>
    </xf>
    <xf numFmtId="0" fontId="28" fillId="13" borderId="19" xfId="0" applyFont="1" applyFill="1" applyBorder="1" applyAlignment="1">
      <alignment horizontal="center"/>
    </xf>
    <xf numFmtId="0" fontId="49" fillId="32" borderId="137" xfId="0" applyFont="1" applyFill="1" applyBorder="1" applyAlignment="1">
      <alignment horizontal="center" vertical="center"/>
    </xf>
    <xf numFmtId="0" fontId="49" fillId="32" borderId="2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4" fontId="3" fillId="32" borderId="141" xfId="0" applyNumberFormat="1" applyFont="1" applyFill="1" applyBorder="1" applyAlignment="1">
      <alignment horizontal="center"/>
    </xf>
    <xf numFmtId="0" fontId="3" fillId="32" borderId="68" xfId="0" applyFont="1" applyFill="1" applyBorder="1" applyAlignment="1">
      <alignment horizontal="center"/>
    </xf>
    <xf numFmtId="2" fontId="58" fillId="32" borderId="42" xfId="0" applyNumberFormat="1" applyFont="1" applyFill="1" applyBorder="1" applyAlignment="1">
      <alignment horizontal="right" vertical="center"/>
    </xf>
    <xf numFmtId="2" fontId="58" fillId="32" borderId="143" xfId="0" applyNumberFormat="1" applyFont="1" applyFill="1" applyBorder="1" applyAlignment="1">
      <alignment horizontal="right" vertical="center"/>
    </xf>
    <xf numFmtId="2" fontId="5" fillId="32" borderId="40" xfId="0" applyNumberFormat="1" applyFont="1" applyFill="1" applyBorder="1" applyAlignment="1">
      <alignment horizontal="center" vertical="center"/>
    </xf>
    <xf numFmtId="2" fontId="5" fillId="32" borderId="143" xfId="0" applyNumberFormat="1" applyFon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 vertical="center"/>
    </xf>
    <xf numFmtId="0" fontId="8" fillId="32" borderId="3" xfId="0" applyFont="1" applyFill="1" applyBorder="1" applyAlignment="1">
      <alignment horizontal="center" vertical="center"/>
    </xf>
    <xf numFmtId="0" fontId="8" fillId="32" borderId="144" xfId="0" applyFont="1" applyFill="1" applyBorder="1" applyAlignment="1">
      <alignment horizontal="center" vertical="center"/>
    </xf>
    <xf numFmtId="0" fontId="8" fillId="32" borderId="118" xfId="0" applyFont="1" applyFill="1" applyBorder="1" applyAlignment="1">
      <alignment horizontal="center" vertical="center"/>
    </xf>
    <xf numFmtId="1" fontId="25" fillId="0" borderId="80" xfId="0" applyNumberFormat="1" applyFont="1" applyFill="1" applyBorder="1" applyAlignment="1">
      <alignment horizontal="center"/>
    </xf>
    <xf numFmtId="1" fontId="25" fillId="0" borderId="83" xfId="0" applyNumberFormat="1" applyFont="1" applyFill="1" applyBorder="1" applyAlignment="1">
      <alignment horizontal="center"/>
    </xf>
    <xf numFmtId="3" fontId="21" fillId="0" borderId="86" xfId="0" applyNumberFormat="1" applyFont="1" applyFill="1" applyBorder="1" applyAlignment="1">
      <alignment horizontal="left" vertical="center"/>
    </xf>
    <xf numFmtId="3" fontId="21" fillId="0" borderId="87" xfId="0" applyNumberFormat="1" applyFont="1" applyFill="1" applyBorder="1" applyAlignment="1">
      <alignment horizontal="left" vertical="center"/>
    </xf>
    <xf numFmtId="1" fontId="25" fillId="0" borderId="5" xfId="0" applyNumberFormat="1" applyFont="1" applyFill="1" applyBorder="1" applyAlignment="1">
      <alignment horizontal="center"/>
    </xf>
    <xf numFmtId="1" fontId="25" fillId="0" borderId="54" xfId="0" applyNumberFormat="1" applyFont="1" applyFill="1" applyBorder="1" applyAlignment="1">
      <alignment horizontal="center"/>
    </xf>
    <xf numFmtId="0" fontId="8" fillId="0" borderId="11" xfId="0" quotePrefix="1" applyFont="1" applyFill="1" applyBorder="1" applyAlignment="1">
      <alignment horizontal="center"/>
    </xf>
    <xf numFmtId="0" fontId="8" fillId="0" borderId="56" xfId="0" quotePrefix="1" applyFont="1" applyFill="1" applyBorder="1" applyAlignment="1">
      <alignment horizontal="center"/>
    </xf>
    <xf numFmtId="3" fontId="61" fillId="26" borderId="18" xfId="0" applyNumberFormat="1" applyFont="1" applyFill="1" applyBorder="1" applyAlignment="1">
      <alignment horizontal="left" vertical="center"/>
    </xf>
    <xf numFmtId="3" fontId="61" fillId="26" borderId="19" xfId="0" applyNumberFormat="1" applyFont="1" applyFill="1" applyBorder="1" applyAlignment="1">
      <alignment horizontal="left" vertical="center"/>
    </xf>
    <xf numFmtId="3" fontId="61" fillId="26" borderId="20" xfId="0" applyNumberFormat="1" applyFont="1" applyFill="1" applyBorder="1" applyAlignment="1">
      <alignment horizontal="left" vertical="center"/>
    </xf>
    <xf numFmtId="1" fontId="25" fillId="0" borderId="82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3" fontId="65" fillId="23" borderId="115" xfId="0" applyNumberFormat="1" applyFont="1" applyFill="1" applyBorder="1" applyAlignment="1">
      <alignment horizontal="left" vertical="center"/>
    </xf>
    <xf numFmtId="3" fontId="65" fillId="23" borderId="39" xfId="0" applyNumberFormat="1" applyFont="1" applyFill="1" applyBorder="1" applyAlignment="1">
      <alignment horizontal="left" vertical="center"/>
    </xf>
    <xf numFmtId="3" fontId="65" fillId="23" borderId="116" xfId="0" applyNumberFormat="1" applyFont="1" applyFill="1" applyBorder="1" applyAlignment="1">
      <alignment horizontal="left" vertical="center"/>
    </xf>
    <xf numFmtId="0" fontId="8" fillId="13" borderId="18" xfId="0" applyFont="1" applyFill="1" applyBorder="1" applyAlignment="1">
      <alignment horizontal="center"/>
    </xf>
    <xf numFmtId="0" fontId="8" fillId="13" borderId="20" xfId="0" applyFont="1" applyFill="1" applyBorder="1" applyAlignment="1">
      <alignment horizontal="center"/>
    </xf>
    <xf numFmtId="0" fontId="49" fillId="32" borderId="5" xfId="0" applyFont="1" applyFill="1" applyBorder="1" applyAlignment="1">
      <alignment horizontal="center" vertical="center"/>
    </xf>
    <xf numFmtId="0" fontId="49" fillId="32" borderId="6" xfId="0" applyFont="1" applyFill="1" applyBorder="1" applyAlignment="1">
      <alignment horizontal="center" vertical="center"/>
    </xf>
    <xf numFmtId="0" fontId="3" fillId="32" borderId="60" xfId="0" applyFont="1" applyFill="1" applyBorder="1" applyAlignment="1">
      <alignment horizontal="center" vertical="center"/>
    </xf>
    <xf numFmtId="0" fontId="3" fillId="32" borderId="72" xfId="0" applyFont="1" applyFill="1" applyBorder="1" applyAlignment="1">
      <alignment horizontal="center" vertical="center"/>
    </xf>
    <xf numFmtId="4" fontId="3" fillId="32" borderId="70" xfId="0" applyNumberFormat="1" applyFont="1" applyFill="1" applyBorder="1" applyAlignment="1">
      <alignment horizontal="center"/>
    </xf>
    <xf numFmtId="0" fontId="3" fillId="32" borderId="71" xfId="0" applyFont="1" applyFill="1" applyBorder="1" applyAlignment="1">
      <alignment horizontal="center"/>
    </xf>
    <xf numFmtId="10" fontId="58" fillId="32" borderId="138" xfId="1" applyNumberFormat="1" applyFont="1" applyFill="1" applyBorder="1" applyAlignment="1">
      <alignment horizontal="right" vertical="center"/>
    </xf>
    <xf numFmtId="9" fontId="5" fillId="32" borderId="138" xfId="1" applyFont="1" applyFill="1" applyBorder="1" applyAlignment="1">
      <alignment horizontal="center" vertical="center"/>
    </xf>
    <xf numFmtId="9" fontId="5" fillId="32" borderId="41" xfId="1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4" fontId="3" fillId="32" borderId="62" xfId="0" applyNumberFormat="1" applyFont="1" applyFill="1" applyBorder="1" applyAlignment="1">
      <alignment horizontal="center"/>
    </xf>
    <xf numFmtId="4" fontId="3" fillId="32" borderId="61" xfId="0" applyNumberFormat="1" applyFont="1" applyFill="1" applyBorder="1" applyAlignment="1">
      <alignment horizontal="center"/>
    </xf>
    <xf numFmtId="0" fontId="3" fillId="32" borderId="152" xfId="0" applyFont="1" applyFill="1" applyBorder="1" applyAlignment="1">
      <alignment horizontal="center" vertical="center"/>
    </xf>
    <xf numFmtId="0" fontId="3" fillId="32" borderId="87" xfId="0" applyFont="1" applyFill="1" applyBorder="1" applyAlignment="1">
      <alignment horizontal="center" vertical="center"/>
    </xf>
    <xf numFmtId="4" fontId="3" fillId="32" borderId="13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4" fontId="3" fillId="32" borderId="63" xfId="0" applyNumberFormat="1" applyFont="1" applyFill="1" applyBorder="1" applyAlignment="1">
      <alignment horizontal="center"/>
    </xf>
    <xf numFmtId="4" fontId="3" fillId="32" borderId="64" xfId="0" applyNumberFormat="1" applyFont="1" applyFill="1" applyBorder="1" applyAlignment="1">
      <alignment horizontal="center"/>
    </xf>
    <xf numFmtId="4" fontId="5" fillId="33" borderId="137" xfId="0" applyNumberFormat="1" applyFont="1" applyFill="1" applyBorder="1" applyAlignment="1">
      <alignment horizontal="center" vertical="center"/>
    </xf>
    <xf numFmtId="4" fontId="5" fillId="33" borderId="3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18" xfId="0" applyNumberFormat="1" applyFont="1" applyFill="1" applyBorder="1" applyAlignment="1">
      <alignment horizontal="center" vertical="center"/>
    </xf>
    <xf numFmtId="4" fontId="5" fillId="33" borderId="1" xfId="0" applyNumberFormat="1" applyFont="1" applyFill="1" applyBorder="1" applyAlignment="1">
      <alignment horizontal="center" vertical="center"/>
    </xf>
    <xf numFmtId="4" fontId="5" fillId="33" borderId="144" xfId="0" applyNumberFormat="1" applyFont="1" applyFill="1" applyBorder="1" applyAlignment="1">
      <alignment horizontal="center" vertical="center"/>
    </xf>
    <xf numFmtId="0" fontId="3" fillId="32" borderId="65" xfId="0" applyFont="1" applyFill="1" applyBorder="1" applyAlignment="1">
      <alignment horizontal="center" vertical="center"/>
    </xf>
    <xf numFmtId="0" fontId="3" fillId="32" borderId="136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135" xfId="0" applyFont="1" applyFill="1" applyBorder="1" applyAlignment="1">
      <alignment horizontal="center" vertical="center"/>
    </xf>
    <xf numFmtId="9" fontId="5" fillId="32" borderId="150" xfId="1" applyFont="1" applyFill="1" applyBorder="1" applyAlignment="1">
      <alignment horizontal="center" vertical="center"/>
    </xf>
    <xf numFmtId="4" fontId="3" fillId="32" borderId="9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4" fontId="3" fillId="32" borderId="148" xfId="0" applyNumberFormat="1" applyFont="1" applyFill="1" applyBorder="1" applyAlignment="1">
      <alignment horizontal="center"/>
    </xf>
    <xf numFmtId="4" fontId="3" fillId="32" borderId="149" xfId="0" applyNumberFormat="1" applyFont="1" applyFill="1" applyBorder="1" applyAlignment="1">
      <alignment horizontal="center"/>
    </xf>
    <xf numFmtId="4" fontId="3" fillId="32" borderId="67" xfId="0" applyNumberFormat="1" applyFont="1" applyFill="1" applyBorder="1" applyAlignment="1">
      <alignment horizontal="center"/>
    </xf>
    <xf numFmtId="4" fontId="3" fillId="32" borderId="66" xfId="0" applyNumberFormat="1" applyFont="1" applyFill="1" applyBorder="1" applyAlignment="1">
      <alignment horizontal="center"/>
    </xf>
    <xf numFmtId="2" fontId="5" fillId="32" borderId="142" xfId="0" applyNumberFormat="1" applyFont="1" applyFill="1" applyBorder="1" applyAlignment="1">
      <alignment horizontal="center" vertical="center"/>
    </xf>
    <xf numFmtId="2" fontId="5" fillId="32" borderId="147" xfId="0" applyNumberFormat="1" applyFont="1" applyFill="1" applyBorder="1" applyAlignment="1">
      <alignment horizontal="center" vertical="center"/>
    </xf>
    <xf numFmtId="4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4" fontId="3" fillId="32" borderId="145" xfId="0" applyNumberFormat="1" applyFont="1" applyFill="1" applyBorder="1" applyAlignment="1">
      <alignment horizontal="center"/>
    </xf>
    <xf numFmtId="4" fontId="3" fillId="32" borderId="146" xfId="0" applyNumberFormat="1" applyFont="1" applyFill="1" applyBorder="1" applyAlignment="1">
      <alignment horizontal="center"/>
    </xf>
    <xf numFmtId="0" fontId="3" fillId="32" borderId="1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9" fontId="5" fillId="32" borderId="139" xfId="1" applyFont="1" applyFill="1" applyBorder="1" applyAlignment="1">
      <alignment horizontal="center" vertical="center"/>
    </xf>
    <xf numFmtId="9" fontId="5" fillId="32" borderId="140" xfId="1" applyFont="1" applyFill="1" applyBorder="1" applyAlignment="1">
      <alignment horizontal="center" vertical="center"/>
    </xf>
    <xf numFmtId="4" fontId="3" fillId="32" borderId="27" xfId="0" applyNumberFormat="1" applyFont="1" applyFill="1" applyBorder="1" applyAlignment="1">
      <alignment horizontal="center"/>
    </xf>
    <xf numFmtId="4" fontId="3" fillId="32" borderId="119" xfId="0" applyNumberFormat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235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  <dxf>
      <font>
        <color theme="0" tint="-0.34998626667073579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8000"/>
      <color rgb="FF0000FF"/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41269841269843E-2"/>
          <c:y val="7.2607260726072612E-2"/>
          <c:w val="0.83068798218404516"/>
          <c:h val="0.8547854785478548"/>
        </c:manualLayout>
      </c:layout>
      <c:barChart>
        <c:barDir val="col"/>
        <c:grouping val="percentStack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Ratios!$E$8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FC8-4DF5-854D-271C9F6005C1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lt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25773195876291"/>
                      <c:h val="0.277110130019874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D3-4478-9E3E-7835C5FB4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Ratios!$E$7</c:f>
              <c:numCache>
                <c:formatCode>#,##0.00</c:formatCode>
                <c:ptCount val="1"/>
                <c:pt idx="0">
                  <c:v>1491000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8-4DF5-854D-271C9F6005C1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C8-4DF5-854D-271C9F6005C1}"/>
              </c:ext>
            </c:extLst>
          </c:dPt>
          <c:dLbls>
            <c:dLbl>
              <c:idx val="0"/>
              <c:layout>
                <c:manualLayout>
                  <c:x val="1.0309278350515401E-2"/>
                  <c:y val="-3.532393361762772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29209621993127"/>
                      <c:h val="0.146974951830443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FC8-4DF5-854D-271C9F6005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Ratios!$E$6</c:f>
              <c:numCache>
                <c:formatCode>#,##0.00</c:formatCode>
                <c:ptCount val="1"/>
                <c:pt idx="0">
                  <c:v>1083000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C8-4DF5-854D-271C9F6005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00034688"/>
        <c:axId val="310911360"/>
      </c:barChart>
      <c:catAx>
        <c:axId val="30003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911360"/>
        <c:crosses val="autoZero"/>
        <c:auto val="1"/>
        <c:lblAlgn val="ctr"/>
        <c:lblOffset val="100"/>
        <c:noMultiLvlLbl val="0"/>
      </c:catAx>
      <c:valAx>
        <c:axId val="310911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003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289E-2"/>
          <c:y val="8.2397003745318345E-2"/>
          <c:w val="0.84642233856893545"/>
          <c:h val="0.87759002034858002"/>
        </c:manualLayout>
      </c:layout>
      <c:barChart>
        <c:barDir val="col"/>
        <c:grouping val="percentStacked"/>
        <c:varyColors val="0"/>
        <c:ser>
          <c:idx val="3"/>
          <c:order val="0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Ratios!$J$9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D0D-426F-9491-90B0D22E9115}"/>
            </c:ext>
          </c:extLst>
        </c:ser>
        <c:ser>
          <c:idx val="0"/>
          <c:order val="1"/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lt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40139616055847"/>
                      <c:h val="0.14284644194756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E44-4DCC-B72E-8C52AE5643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Ratios!$J$8</c:f>
              <c:numCache>
                <c:formatCode>#,##0.00</c:formatCode>
                <c:ptCount val="1"/>
                <c:pt idx="0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D-426F-9491-90B0D22E9115}"/>
            </c:ext>
          </c:extLst>
        </c:ser>
        <c:ser>
          <c:idx val="1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4589877835951"/>
                      <c:h val="0.14284644194756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E44-4DCC-B72E-8C52AE5643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Ratios!$J$7</c:f>
              <c:numCache>
                <c:formatCode>#,##0.00</c:formatCode>
                <c:ptCount val="1"/>
                <c:pt idx="0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0D-426F-9491-90B0D22E9115}"/>
            </c:ext>
          </c:extLst>
        </c:ser>
        <c:ser>
          <c:idx val="2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471204188481631E-2"/>
                  <c:y val="7.49063670411985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43979057591626"/>
                      <c:h val="0.14284644194756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E44-4DCC-B72E-8C52AE5643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Ratios!$J$6</c:f>
              <c:numCache>
                <c:formatCode>#,##0.00</c:formatCode>
                <c:ptCount val="1"/>
                <c:pt idx="0">
                  <c:v>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0D-426F-9491-90B0D22E91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10943104"/>
        <c:axId val="310944896"/>
      </c:barChart>
      <c:catAx>
        <c:axId val="3109431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310944896"/>
        <c:crosses val="autoZero"/>
        <c:auto val="1"/>
        <c:lblAlgn val="ctr"/>
        <c:lblOffset val="100"/>
        <c:noMultiLvlLbl val="0"/>
      </c:catAx>
      <c:valAx>
        <c:axId val="3109448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094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41269841269843E-2"/>
          <c:y val="7.2607260726072612E-2"/>
          <c:w val="0.83068798218404516"/>
          <c:h val="0.8547854785478548"/>
        </c:manualLayout>
      </c:layout>
      <c:barChart>
        <c:barDir val="col"/>
        <c:grouping val="percentStack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Ratios!$F$8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A9BD-41AB-8DAD-B8BA033DD92D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DD889BE-8265-487A-9BED-F8F5BA51621C}" type="VALUE">
                      <a:rPr lang="en-US" sz="800" b="1">
                        <a:latin typeface="Arial Narrow" panose="020B0606020202030204" pitchFamily="34" charset="0"/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759477230294666"/>
                      <c:h val="0.182273603082851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A9BD-41AB-8DAD-B8BA033DD9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Ratios!$F$7</c:f>
              <c:numCache>
                <c:formatCode>#,##0.00</c:formatCode>
                <c:ptCount val="1"/>
                <c:pt idx="0">
                  <c:v>1250500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9BD-41AB-8DAD-B8BA033DD92D}"/>
            </c:ext>
          </c:extLst>
        </c:ser>
        <c:ser>
          <c:idx val="0"/>
          <c:order val="2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1AEFFCB-9FC1-48B6-BB02-BE1AC7BD5731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67353951890036"/>
                      <c:h val="0.146974951830443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A9BD-41AB-8DAD-B8BA033DD9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Ratios!$F$6</c:f>
              <c:numCache>
                <c:formatCode>#,##0.00</c:formatCode>
                <c:ptCount val="1"/>
                <c:pt idx="0">
                  <c:v>990000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BD-41AB-8DAD-B8BA033DD9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00034688"/>
        <c:axId val="310911360"/>
      </c:barChart>
      <c:catAx>
        <c:axId val="30003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0911360"/>
        <c:crosses val="autoZero"/>
        <c:auto val="1"/>
        <c:lblAlgn val="ctr"/>
        <c:lblOffset val="100"/>
        <c:noMultiLvlLbl val="0"/>
      </c:catAx>
      <c:valAx>
        <c:axId val="310911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003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289E-2"/>
          <c:y val="8.2397003745318345E-2"/>
          <c:w val="0.84642233856893545"/>
          <c:h val="0.87759002034858002"/>
        </c:manualLayout>
      </c:layout>
      <c:barChart>
        <c:barDir val="col"/>
        <c:grouping val="percentStacked"/>
        <c:varyColors val="0"/>
        <c:ser>
          <c:idx val="2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Ratios!$K$9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1C6A-4B20-BFFB-E6A43D8F0222}"/>
            </c:ext>
          </c:extLst>
        </c:ser>
        <c:ser>
          <c:idx val="1"/>
          <c:order val="1"/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43979057591626"/>
                      <c:h val="0.14284644194756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1C6A-4B20-BFFB-E6A43D8F0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Ratios!$K$8</c:f>
              <c:numCache>
                <c:formatCode>#,##0.00</c:formatCode>
                <c:ptCount val="1"/>
                <c:pt idx="0">
                  <c:v>1190000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6A-4B20-BFFB-E6A43D8F0222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C6A-4B20-BFFB-E6A43D8F0222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2059336823736"/>
                      <c:h val="0.14284644194756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C6A-4B20-BFFB-E6A43D8F0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Ratios!$K$7</c:f>
              <c:numCache>
                <c:formatCode>#,##0.00</c:formatCode>
                <c:ptCount val="1"/>
                <c:pt idx="0">
                  <c:v>990000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6A-4B20-BFFB-E6A43D8F022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2059336823736"/>
                      <c:h val="0.14284644194756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1C6A-4B20-BFFB-E6A43D8F0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Ratios!$K$6</c:f>
              <c:numCache>
                <c:formatCode>#,##0.00</c:formatCode>
                <c:ptCount val="1"/>
                <c:pt idx="0">
                  <c:v>60500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A-4B20-BFFB-E6A43D8F022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10943104"/>
        <c:axId val="310944896"/>
      </c:barChart>
      <c:catAx>
        <c:axId val="3109431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310944896"/>
        <c:crosses val="autoZero"/>
        <c:auto val="1"/>
        <c:lblAlgn val="ctr"/>
        <c:lblOffset val="100"/>
        <c:noMultiLvlLbl val="0"/>
      </c:catAx>
      <c:valAx>
        <c:axId val="3109448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094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47624</xdr:rowOff>
    </xdr:from>
    <xdr:to>
      <xdr:col>3</xdr:col>
      <xdr:colOff>971550</xdr:colOff>
      <xdr:row>19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1095375</xdr:colOff>
      <xdr:row>11</xdr:row>
      <xdr:rowOff>9525</xdr:rowOff>
    </xdr:from>
    <xdr:to>
      <xdr:col>5</xdr:col>
      <xdr:colOff>876300</xdr:colOff>
      <xdr:row>19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</xdr:colOff>
      <xdr:row>11</xdr:row>
      <xdr:rowOff>9525</xdr:rowOff>
    </xdr:from>
    <xdr:to>
      <xdr:col>9</xdr:col>
      <xdr:colOff>66675</xdr:colOff>
      <xdr:row>20</xdr:row>
      <xdr:rowOff>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647700</xdr:colOff>
      <xdr:row>19</xdr:row>
      <xdr:rowOff>171450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1"/>
  <sheetViews>
    <sheetView topLeftCell="C1" zoomScale="180" zoomScaleNormal="180" workbookViewId="0">
      <selection activeCell="C1" sqref="C1:D1"/>
    </sheetView>
  </sheetViews>
  <sheetFormatPr baseColWidth="10" defaultColWidth="11.42578125" defaultRowHeight="13.5" x14ac:dyDescent="0.25"/>
  <cols>
    <col min="1" max="1" width="6.28515625" style="274" hidden="1" customWidth="1"/>
    <col min="2" max="2" width="0" style="273" hidden="1" customWidth="1"/>
    <col min="3" max="3" width="6" style="274" bestFit="1" customWidth="1"/>
    <col min="4" max="4" width="72.7109375" style="275" bestFit="1" customWidth="1"/>
    <col min="5" max="5" width="2.42578125" style="273" customWidth="1"/>
    <col min="6" max="6" width="5.5703125" style="274" customWidth="1"/>
    <col min="7" max="7" width="11.42578125" style="273"/>
    <col min="8" max="9" width="11.42578125" style="274"/>
    <col min="10" max="16384" width="11.42578125" style="273"/>
  </cols>
  <sheetData>
    <row r="1" spans="1:9" ht="23.25" x14ac:dyDescent="0.35">
      <c r="A1" s="273"/>
      <c r="C1" s="434" t="s">
        <v>154</v>
      </c>
      <c r="D1" s="435"/>
      <c r="F1" s="436" t="s">
        <v>926</v>
      </c>
      <c r="G1" s="436"/>
      <c r="H1" s="436"/>
      <c r="I1" s="436"/>
    </row>
    <row r="2" spans="1:9" x14ac:dyDescent="0.25">
      <c r="A2" s="273"/>
      <c r="C2" s="274">
        <v>1</v>
      </c>
      <c r="D2" s="275" t="s">
        <v>973</v>
      </c>
      <c r="F2" s="274">
        <v>1</v>
      </c>
      <c r="G2" s="273" t="s">
        <v>927</v>
      </c>
      <c r="H2" s="274">
        <v>31</v>
      </c>
      <c r="I2" s="274">
        <f>+H2</f>
        <v>31</v>
      </c>
    </row>
    <row r="3" spans="1:9" ht="13.9" x14ac:dyDescent="0.3">
      <c r="A3" s="273"/>
      <c r="C3" s="274">
        <v>2</v>
      </c>
      <c r="D3" s="275" t="s">
        <v>87</v>
      </c>
      <c r="F3" s="274">
        <v>2</v>
      </c>
      <c r="G3" s="273" t="s">
        <v>928</v>
      </c>
      <c r="H3" s="274">
        <v>28</v>
      </c>
      <c r="I3" s="274">
        <f>+I2+H3</f>
        <v>59</v>
      </c>
    </row>
    <row r="4" spans="1:9" ht="13.9" x14ac:dyDescent="0.3">
      <c r="A4" s="273"/>
      <c r="C4" s="274">
        <v>3</v>
      </c>
      <c r="D4" s="275" t="s">
        <v>974</v>
      </c>
      <c r="F4" s="274">
        <v>3</v>
      </c>
      <c r="G4" s="273" t="s">
        <v>929</v>
      </c>
      <c r="H4" s="274">
        <v>31</v>
      </c>
      <c r="I4" s="274">
        <f t="shared" ref="I4:I13" si="0">+I3+H4</f>
        <v>90</v>
      </c>
    </row>
    <row r="5" spans="1:9" ht="13.9" x14ac:dyDescent="0.3">
      <c r="A5" s="273"/>
      <c r="C5" s="274">
        <v>4</v>
      </c>
      <c r="D5" s="275" t="s">
        <v>977</v>
      </c>
      <c r="F5" s="274">
        <v>4</v>
      </c>
      <c r="G5" s="273" t="s">
        <v>930</v>
      </c>
      <c r="H5" s="274">
        <v>30</v>
      </c>
      <c r="I5" s="274">
        <f t="shared" si="0"/>
        <v>120</v>
      </c>
    </row>
    <row r="6" spans="1:9" ht="13.9" x14ac:dyDescent="0.3">
      <c r="A6" s="273"/>
      <c r="C6" s="274">
        <v>5</v>
      </c>
      <c r="D6" s="275" t="s">
        <v>975</v>
      </c>
      <c r="F6" s="274">
        <v>5</v>
      </c>
      <c r="G6" s="273" t="s">
        <v>931</v>
      </c>
      <c r="H6" s="274">
        <v>31</v>
      </c>
      <c r="I6" s="274">
        <f t="shared" si="0"/>
        <v>151</v>
      </c>
    </row>
    <row r="7" spans="1:9" ht="13.9" x14ac:dyDescent="0.3">
      <c r="A7" s="273"/>
      <c r="C7" s="274">
        <v>6</v>
      </c>
      <c r="D7" s="275" t="s">
        <v>976</v>
      </c>
      <c r="F7" s="274">
        <v>6</v>
      </c>
      <c r="G7" s="273" t="s">
        <v>932</v>
      </c>
      <c r="H7" s="274">
        <v>30</v>
      </c>
      <c r="I7" s="274">
        <f t="shared" si="0"/>
        <v>181</v>
      </c>
    </row>
    <row r="8" spans="1:9" x14ac:dyDescent="0.25">
      <c r="A8" s="273"/>
      <c r="C8" s="274">
        <v>7</v>
      </c>
      <c r="D8" s="275" t="s">
        <v>978</v>
      </c>
      <c r="F8" s="274">
        <v>7</v>
      </c>
      <c r="G8" s="273" t="s">
        <v>933</v>
      </c>
      <c r="H8" s="274">
        <v>31</v>
      </c>
      <c r="I8" s="274">
        <f t="shared" si="0"/>
        <v>212</v>
      </c>
    </row>
    <row r="9" spans="1:9" x14ac:dyDescent="0.25">
      <c r="A9" s="273"/>
      <c r="C9" s="274">
        <v>8</v>
      </c>
      <c r="D9" s="275" t="s">
        <v>979</v>
      </c>
      <c r="F9" s="274">
        <v>8</v>
      </c>
      <c r="G9" s="273" t="s">
        <v>934</v>
      </c>
      <c r="H9" s="274">
        <v>31</v>
      </c>
      <c r="I9" s="274">
        <f t="shared" si="0"/>
        <v>243</v>
      </c>
    </row>
    <row r="10" spans="1:9" ht="13.9" x14ac:dyDescent="0.3">
      <c r="A10" s="273"/>
      <c r="C10" s="274">
        <v>9</v>
      </c>
      <c r="D10" s="275" t="s">
        <v>980</v>
      </c>
      <c r="F10" s="274">
        <v>9</v>
      </c>
      <c r="G10" s="273" t="s">
        <v>935</v>
      </c>
      <c r="H10" s="274">
        <v>30</v>
      </c>
      <c r="I10" s="274">
        <f t="shared" si="0"/>
        <v>273</v>
      </c>
    </row>
    <row r="11" spans="1:9" ht="13.9" x14ac:dyDescent="0.3">
      <c r="A11" s="273"/>
      <c r="C11" s="274">
        <v>10</v>
      </c>
      <c r="D11" s="275" t="s">
        <v>156</v>
      </c>
      <c r="F11" s="274">
        <v>10</v>
      </c>
      <c r="G11" s="273" t="s">
        <v>936</v>
      </c>
      <c r="H11" s="274">
        <v>31</v>
      </c>
      <c r="I11" s="274">
        <f t="shared" si="0"/>
        <v>304</v>
      </c>
    </row>
    <row r="12" spans="1:9" ht="13.9" x14ac:dyDescent="0.3">
      <c r="A12" s="273"/>
      <c r="C12" s="274">
        <v>11</v>
      </c>
      <c r="D12" s="275" t="s">
        <v>981</v>
      </c>
      <c r="F12" s="274">
        <v>11</v>
      </c>
      <c r="G12" s="273" t="s">
        <v>937</v>
      </c>
      <c r="H12" s="274">
        <v>30</v>
      </c>
      <c r="I12" s="274">
        <f t="shared" si="0"/>
        <v>334</v>
      </c>
    </row>
    <row r="13" spans="1:9" x14ac:dyDescent="0.25">
      <c r="A13" s="273"/>
      <c r="C13" s="274">
        <v>12</v>
      </c>
      <c r="D13" s="275" t="s">
        <v>982</v>
      </c>
      <c r="F13" s="274">
        <v>12</v>
      </c>
      <c r="G13" s="273" t="s">
        <v>938</v>
      </c>
      <c r="H13" s="274">
        <v>31</v>
      </c>
      <c r="I13" s="274">
        <f t="shared" si="0"/>
        <v>365</v>
      </c>
    </row>
    <row r="14" spans="1:9" ht="13.9" x14ac:dyDescent="0.3">
      <c r="A14" s="273"/>
      <c r="C14" s="274">
        <v>13</v>
      </c>
      <c r="D14" s="275" t="s">
        <v>983</v>
      </c>
    </row>
    <row r="15" spans="1:9" ht="13.9" x14ac:dyDescent="0.3">
      <c r="A15" s="273"/>
      <c r="C15" s="274">
        <v>14</v>
      </c>
      <c r="D15" s="275" t="s">
        <v>404</v>
      </c>
    </row>
    <row r="16" spans="1:9" x14ac:dyDescent="0.25">
      <c r="A16" s="273"/>
      <c r="C16" s="274">
        <v>15</v>
      </c>
      <c r="D16" s="275" t="s">
        <v>984</v>
      </c>
    </row>
    <row r="17" spans="1:4" ht="13.9" x14ac:dyDescent="0.3">
      <c r="A17" s="273"/>
      <c r="C17" s="274">
        <v>16</v>
      </c>
      <c r="D17" s="275" t="s">
        <v>985</v>
      </c>
    </row>
    <row r="18" spans="1:4" x14ac:dyDescent="0.25">
      <c r="A18" s="273"/>
      <c r="C18" s="274">
        <v>17</v>
      </c>
      <c r="D18" s="275" t="s">
        <v>986</v>
      </c>
    </row>
    <row r="19" spans="1:4" x14ac:dyDescent="0.25">
      <c r="A19" s="273"/>
      <c r="C19" s="274">
        <v>18</v>
      </c>
      <c r="D19" s="275" t="s">
        <v>987</v>
      </c>
    </row>
    <row r="20" spans="1:4" x14ac:dyDescent="0.25">
      <c r="A20" s="273"/>
      <c r="C20" s="274">
        <v>19</v>
      </c>
      <c r="D20" s="275" t="s">
        <v>988</v>
      </c>
    </row>
    <row r="21" spans="1:4" x14ac:dyDescent="0.25">
      <c r="A21" s="273"/>
      <c r="C21" s="274">
        <v>20</v>
      </c>
      <c r="D21" s="275" t="s">
        <v>989</v>
      </c>
    </row>
    <row r="22" spans="1:4" x14ac:dyDescent="0.25">
      <c r="A22" s="273"/>
      <c r="C22" s="274">
        <v>21</v>
      </c>
      <c r="D22" s="275" t="s">
        <v>990</v>
      </c>
    </row>
    <row r="23" spans="1:4" x14ac:dyDescent="0.25">
      <c r="A23" s="273"/>
      <c r="C23" s="274">
        <v>22</v>
      </c>
      <c r="D23" s="275" t="s">
        <v>991</v>
      </c>
    </row>
    <row r="24" spans="1:4" x14ac:dyDescent="0.25">
      <c r="A24" s="273"/>
      <c r="C24" s="274">
        <v>23</v>
      </c>
      <c r="D24" s="275" t="s">
        <v>992</v>
      </c>
    </row>
    <row r="25" spans="1:4" x14ac:dyDescent="0.25">
      <c r="A25" s="273"/>
      <c r="C25" s="274">
        <v>24</v>
      </c>
      <c r="D25" s="275" t="s">
        <v>993</v>
      </c>
    </row>
    <row r="26" spans="1:4" x14ac:dyDescent="0.25">
      <c r="A26" s="273"/>
      <c r="C26" s="274">
        <v>25</v>
      </c>
      <c r="D26" s="275" t="s">
        <v>994</v>
      </c>
    </row>
    <row r="27" spans="1:4" x14ac:dyDescent="0.25">
      <c r="A27" s="273"/>
      <c r="C27" s="274">
        <v>26</v>
      </c>
      <c r="D27" s="275" t="s">
        <v>995</v>
      </c>
    </row>
    <row r="28" spans="1:4" x14ac:dyDescent="0.25">
      <c r="A28" s="273"/>
      <c r="C28" s="274">
        <v>28</v>
      </c>
      <c r="D28" s="275" t="s">
        <v>996</v>
      </c>
    </row>
    <row r="29" spans="1:4" x14ac:dyDescent="0.25">
      <c r="A29" s="273"/>
      <c r="C29" s="274">
        <v>29</v>
      </c>
      <c r="D29" s="275" t="s">
        <v>997</v>
      </c>
    </row>
    <row r="30" spans="1:4" x14ac:dyDescent="0.25">
      <c r="A30" s="273"/>
      <c r="C30" s="274">
        <v>30</v>
      </c>
      <c r="D30" s="275" t="s">
        <v>998</v>
      </c>
    </row>
    <row r="31" spans="1:4" x14ac:dyDescent="0.25">
      <c r="A31" s="273"/>
      <c r="C31" s="274">
        <v>31</v>
      </c>
      <c r="D31" s="275" t="s">
        <v>999</v>
      </c>
    </row>
    <row r="32" spans="1:4" x14ac:dyDescent="0.25">
      <c r="A32" s="273"/>
      <c r="C32" s="274">
        <v>32</v>
      </c>
      <c r="D32" s="275" t="s">
        <v>1000</v>
      </c>
    </row>
    <row r="33" spans="1:4" x14ac:dyDescent="0.25">
      <c r="A33" s="273"/>
      <c r="C33" s="274">
        <v>33</v>
      </c>
      <c r="D33" s="275" t="s">
        <v>1001</v>
      </c>
    </row>
    <row r="34" spans="1:4" x14ac:dyDescent="0.25">
      <c r="A34" s="273"/>
      <c r="C34" s="274">
        <v>34</v>
      </c>
      <c r="D34" s="275" t="s">
        <v>1002</v>
      </c>
    </row>
    <row r="35" spans="1:4" x14ac:dyDescent="0.25">
      <c r="A35" s="273"/>
      <c r="C35" s="274">
        <v>35</v>
      </c>
      <c r="D35" s="275" t="s">
        <v>1003</v>
      </c>
    </row>
    <row r="36" spans="1:4" x14ac:dyDescent="0.25">
      <c r="A36" s="273"/>
      <c r="C36" s="274">
        <v>36</v>
      </c>
      <c r="D36" s="275" t="s">
        <v>1004</v>
      </c>
    </row>
    <row r="37" spans="1:4" x14ac:dyDescent="0.25">
      <c r="A37" s="273"/>
      <c r="C37" s="274">
        <v>39</v>
      </c>
      <c r="D37" s="275" t="s">
        <v>1005</v>
      </c>
    </row>
    <row r="38" spans="1:4" x14ac:dyDescent="0.25">
      <c r="A38" s="273"/>
      <c r="C38" s="274">
        <v>40</v>
      </c>
      <c r="D38" s="275" t="s">
        <v>295</v>
      </c>
    </row>
    <row r="39" spans="1:4" x14ac:dyDescent="0.25">
      <c r="A39" s="273"/>
      <c r="C39" s="274">
        <v>41</v>
      </c>
      <c r="D39" s="275" t="s">
        <v>1006</v>
      </c>
    </row>
    <row r="40" spans="1:4" x14ac:dyDescent="0.25">
      <c r="A40" s="273"/>
      <c r="C40" s="274">
        <v>43</v>
      </c>
      <c r="D40" s="275" t="s">
        <v>305</v>
      </c>
    </row>
    <row r="41" spans="1:4" x14ac:dyDescent="0.25">
      <c r="A41" s="273"/>
      <c r="C41" s="274">
        <v>44</v>
      </c>
      <c r="D41" s="275" t="s">
        <v>1007</v>
      </c>
    </row>
    <row r="42" spans="1:4" x14ac:dyDescent="0.25">
      <c r="A42" s="273"/>
      <c r="C42" s="274">
        <v>46</v>
      </c>
      <c r="D42" s="275" t="s">
        <v>1008</v>
      </c>
    </row>
    <row r="43" spans="1:4" x14ac:dyDescent="0.25">
      <c r="A43" s="273"/>
      <c r="C43" s="274">
        <v>47</v>
      </c>
      <c r="D43" s="275" t="s">
        <v>1009</v>
      </c>
    </row>
    <row r="44" spans="1:4" x14ac:dyDescent="0.25">
      <c r="A44" s="273"/>
      <c r="C44" s="274">
        <v>48</v>
      </c>
      <c r="D44" s="275" t="s">
        <v>1010</v>
      </c>
    </row>
    <row r="45" spans="1:4" x14ac:dyDescent="0.25">
      <c r="A45" s="273"/>
      <c r="C45" s="274">
        <v>49</v>
      </c>
      <c r="D45" s="275" t="s">
        <v>1011</v>
      </c>
    </row>
    <row r="46" spans="1:4" x14ac:dyDescent="0.25">
      <c r="A46" s="273"/>
      <c r="C46" s="274">
        <v>50</v>
      </c>
      <c r="D46" s="275" t="s">
        <v>1012</v>
      </c>
    </row>
    <row r="47" spans="1:4" x14ac:dyDescent="0.25">
      <c r="A47" s="273"/>
      <c r="C47" s="274">
        <v>51</v>
      </c>
      <c r="D47" s="275" t="s">
        <v>1013</v>
      </c>
    </row>
    <row r="48" spans="1:4" x14ac:dyDescent="0.25">
      <c r="A48" s="273"/>
      <c r="C48" s="274">
        <v>52</v>
      </c>
      <c r="D48" s="275" t="s">
        <v>1014</v>
      </c>
    </row>
    <row r="49" spans="1:4" x14ac:dyDescent="0.25">
      <c r="A49" s="273"/>
      <c r="C49" s="274">
        <v>53</v>
      </c>
      <c r="D49" s="275" t="s">
        <v>1015</v>
      </c>
    </row>
    <row r="50" spans="1:4" x14ac:dyDescent="0.25">
      <c r="A50" s="273"/>
      <c r="C50" s="274">
        <v>54</v>
      </c>
      <c r="D50" s="275" t="s">
        <v>1016</v>
      </c>
    </row>
    <row r="51" spans="1:4" x14ac:dyDescent="0.25">
      <c r="A51" s="273"/>
      <c r="C51" s="274">
        <v>55</v>
      </c>
      <c r="D51" s="275" t="s">
        <v>1017</v>
      </c>
    </row>
    <row r="52" spans="1:4" x14ac:dyDescent="0.25">
      <c r="A52" s="273"/>
      <c r="C52" s="274">
        <v>56</v>
      </c>
      <c r="D52" s="275" t="s">
        <v>1018</v>
      </c>
    </row>
    <row r="53" spans="1:4" x14ac:dyDescent="0.25">
      <c r="A53" s="273"/>
      <c r="C53" s="274">
        <v>57</v>
      </c>
      <c r="D53" s="275" t="s">
        <v>1019</v>
      </c>
    </row>
    <row r="54" spans="1:4" x14ac:dyDescent="0.25">
      <c r="A54" s="273"/>
      <c r="C54" s="274">
        <v>58</v>
      </c>
      <c r="D54" s="275" t="s">
        <v>1020</v>
      </c>
    </row>
    <row r="55" spans="1:4" x14ac:dyDescent="0.25">
      <c r="A55" s="273"/>
      <c r="C55" s="274">
        <v>59</v>
      </c>
      <c r="D55" s="275" t="s">
        <v>1021</v>
      </c>
    </row>
    <row r="56" spans="1:4" x14ac:dyDescent="0.25">
      <c r="A56" s="273"/>
      <c r="C56" s="274">
        <v>60</v>
      </c>
      <c r="D56" s="275" t="s">
        <v>1022</v>
      </c>
    </row>
    <row r="57" spans="1:4" x14ac:dyDescent="0.25">
      <c r="A57" s="273"/>
      <c r="C57" s="274">
        <v>61</v>
      </c>
      <c r="D57" s="275" t="s">
        <v>1023</v>
      </c>
    </row>
    <row r="58" spans="1:4" x14ac:dyDescent="0.25">
      <c r="A58" s="273"/>
      <c r="C58" s="274">
        <v>62</v>
      </c>
      <c r="D58" s="275" t="s">
        <v>1024</v>
      </c>
    </row>
    <row r="59" spans="1:4" x14ac:dyDescent="0.25">
      <c r="A59" s="273"/>
      <c r="C59" s="274">
        <v>63</v>
      </c>
      <c r="D59" s="275" t="s">
        <v>1025</v>
      </c>
    </row>
    <row r="60" spans="1:4" x14ac:dyDescent="0.25">
      <c r="A60" s="273"/>
      <c r="C60" s="274">
        <v>64</v>
      </c>
      <c r="D60" s="275" t="s">
        <v>1026</v>
      </c>
    </row>
    <row r="61" spans="1:4" x14ac:dyDescent="0.25">
      <c r="A61" s="273"/>
      <c r="C61" s="274">
        <v>65</v>
      </c>
      <c r="D61" s="275" t="s">
        <v>1027</v>
      </c>
    </row>
    <row r="62" spans="1:4" x14ac:dyDescent="0.25">
      <c r="A62" s="273"/>
      <c r="C62" s="274">
        <v>66</v>
      </c>
      <c r="D62" s="275" t="s">
        <v>1028</v>
      </c>
    </row>
    <row r="63" spans="1:4" x14ac:dyDescent="0.25">
      <c r="A63" s="273"/>
      <c r="C63" s="274">
        <v>67</v>
      </c>
      <c r="D63" s="275" t="s">
        <v>1029</v>
      </c>
    </row>
    <row r="64" spans="1:4" x14ac:dyDescent="0.25">
      <c r="A64" s="273"/>
      <c r="C64" s="274">
        <v>68</v>
      </c>
      <c r="D64" s="275" t="s">
        <v>1030</v>
      </c>
    </row>
    <row r="65" spans="1:4" x14ac:dyDescent="0.25">
      <c r="A65" s="273"/>
      <c r="C65" s="274">
        <v>69</v>
      </c>
      <c r="D65" s="275" t="s">
        <v>1031</v>
      </c>
    </row>
    <row r="66" spans="1:4" x14ac:dyDescent="0.25">
      <c r="A66" s="273"/>
      <c r="C66" s="274">
        <v>70</v>
      </c>
      <c r="D66" s="275" t="s">
        <v>1032</v>
      </c>
    </row>
    <row r="67" spans="1:4" x14ac:dyDescent="0.25">
      <c r="A67" s="273"/>
      <c r="C67" s="274">
        <v>71</v>
      </c>
      <c r="D67" s="275" t="s">
        <v>1023</v>
      </c>
    </row>
    <row r="68" spans="1:4" x14ac:dyDescent="0.25">
      <c r="A68" s="273"/>
      <c r="C68" s="274">
        <v>73</v>
      </c>
      <c r="D68" s="275" t="s">
        <v>1033</v>
      </c>
    </row>
    <row r="69" spans="1:4" x14ac:dyDescent="0.25">
      <c r="A69" s="273"/>
      <c r="C69" s="274">
        <v>74</v>
      </c>
      <c r="D69" s="275" t="s">
        <v>1034</v>
      </c>
    </row>
    <row r="70" spans="1:4" x14ac:dyDescent="0.25">
      <c r="A70" s="273"/>
      <c r="C70" s="274">
        <v>75</v>
      </c>
      <c r="D70" s="275" t="s">
        <v>1035</v>
      </c>
    </row>
    <row r="71" spans="1:4" x14ac:dyDescent="0.25">
      <c r="A71" s="273"/>
      <c r="C71" s="274">
        <v>76</v>
      </c>
      <c r="D71" s="275" t="s">
        <v>1036</v>
      </c>
    </row>
    <row r="72" spans="1:4" x14ac:dyDescent="0.25">
      <c r="A72" s="273"/>
      <c r="C72" s="274">
        <v>77</v>
      </c>
      <c r="D72" s="275" t="s">
        <v>1037</v>
      </c>
    </row>
    <row r="73" spans="1:4" x14ac:dyDescent="0.25">
      <c r="A73" s="273"/>
      <c r="C73" s="274">
        <v>79</v>
      </c>
      <c r="D73" s="275" t="s">
        <v>1038</v>
      </c>
    </row>
    <row r="74" spans="1:4" x14ac:dyDescent="0.25">
      <c r="A74" s="273"/>
      <c r="C74" s="274">
        <v>80</v>
      </c>
      <c r="D74" s="275" t="s">
        <v>1039</v>
      </c>
    </row>
    <row r="75" spans="1:4" x14ac:dyDescent="0.25">
      <c r="A75" s="273"/>
      <c r="C75" s="274">
        <v>81</v>
      </c>
      <c r="D75" s="275" t="s">
        <v>1040</v>
      </c>
    </row>
    <row r="76" spans="1:4" x14ac:dyDescent="0.25">
      <c r="A76" s="273"/>
      <c r="C76" s="274">
        <v>82</v>
      </c>
      <c r="D76" s="275" t="s">
        <v>1041</v>
      </c>
    </row>
    <row r="77" spans="1:4" x14ac:dyDescent="0.25">
      <c r="A77" s="273"/>
      <c r="C77" s="274">
        <v>83</v>
      </c>
      <c r="D77" s="275" t="s">
        <v>1042</v>
      </c>
    </row>
    <row r="78" spans="1:4" x14ac:dyDescent="0.25">
      <c r="A78" s="273"/>
      <c r="C78" s="274">
        <v>84</v>
      </c>
      <c r="D78" s="275" t="s">
        <v>1043</v>
      </c>
    </row>
    <row r="79" spans="1:4" x14ac:dyDescent="0.25">
      <c r="A79" s="273"/>
      <c r="C79" s="274">
        <v>85</v>
      </c>
      <c r="D79" s="275" t="s">
        <v>1050</v>
      </c>
    </row>
    <row r="80" spans="1:4" x14ac:dyDescent="0.25">
      <c r="A80" s="273"/>
      <c r="C80" s="274">
        <v>86</v>
      </c>
      <c r="D80" s="275" t="s">
        <v>1044</v>
      </c>
    </row>
    <row r="81" spans="1:4" x14ac:dyDescent="0.25">
      <c r="A81" s="273"/>
      <c r="C81" s="274">
        <v>89</v>
      </c>
      <c r="D81" s="275" t="s">
        <v>1045</v>
      </c>
    </row>
    <row r="82" spans="1:4" x14ac:dyDescent="0.25">
      <c r="A82" s="273"/>
      <c r="C82" s="274">
        <v>90</v>
      </c>
      <c r="D82" s="275" t="s">
        <v>1046</v>
      </c>
    </row>
    <row r="83" spans="1:4" x14ac:dyDescent="0.25">
      <c r="A83" s="273"/>
      <c r="C83" s="274">
        <v>91</v>
      </c>
      <c r="D83" s="275" t="s">
        <v>1047</v>
      </c>
    </row>
    <row r="84" spans="1:4" x14ac:dyDescent="0.25">
      <c r="A84" s="273"/>
      <c r="C84" s="274">
        <v>92</v>
      </c>
      <c r="D84" s="275" t="s">
        <v>1048</v>
      </c>
    </row>
    <row r="85" spans="1:4" x14ac:dyDescent="0.25">
      <c r="A85" s="273"/>
      <c r="C85" s="274">
        <v>94</v>
      </c>
      <c r="D85" s="275" t="s">
        <v>1049</v>
      </c>
    </row>
    <row r="86" spans="1:4" x14ac:dyDescent="0.25">
      <c r="A86" s="273"/>
      <c r="C86" s="274">
        <v>95</v>
      </c>
      <c r="D86" s="275" t="s">
        <v>1051</v>
      </c>
    </row>
    <row r="87" spans="1:4" x14ac:dyDescent="0.25">
      <c r="A87" s="273"/>
      <c r="C87" s="274">
        <v>96</v>
      </c>
      <c r="D87" s="275" t="s">
        <v>1052</v>
      </c>
    </row>
    <row r="88" spans="1:4" x14ac:dyDescent="0.25">
      <c r="A88" s="273"/>
      <c r="C88" s="274">
        <v>99</v>
      </c>
      <c r="D88" s="275" t="s">
        <v>1053</v>
      </c>
    </row>
    <row r="89" spans="1:4" x14ac:dyDescent="0.25">
      <c r="A89" s="273"/>
      <c r="C89" s="274">
        <v>100</v>
      </c>
      <c r="D89" s="275" t="s">
        <v>106</v>
      </c>
    </row>
    <row r="90" spans="1:4" x14ac:dyDescent="0.25">
      <c r="A90" s="273"/>
      <c r="C90" s="274">
        <v>101</v>
      </c>
      <c r="D90" s="275" t="s">
        <v>155</v>
      </c>
    </row>
    <row r="91" spans="1:4" x14ac:dyDescent="0.25">
      <c r="A91" s="273"/>
      <c r="C91" s="274">
        <v>102</v>
      </c>
      <c r="D91" s="275" t="s">
        <v>156</v>
      </c>
    </row>
    <row r="92" spans="1:4" x14ac:dyDescent="0.25">
      <c r="A92" s="273"/>
      <c r="C92" s="274">
        <v>103</v>
      </c>
      <c r="D92" s="275" t="s">
        <v>157</v>
      </c>
    </row>
    <row r="93" spans="1:4" x14ac:dyDescent="0.25">
      <c r="A93" s="273"/>
      <c r="C93" s="274">
        <v>104</v>
      </c>
      <c r="D93" s="275" t="s">
        <v>158</v>
      </c>
    </row>
    <row r="94" spans="1:4" x14ac:dyDescent="0.25">
      <c r="A94" s="273"/>
      <c r="C94" s="274">
        <v>108</v>
      </c>
      <c r="D94" s="275" t="s">
        <v>159</v>
      </c>
    </row>
    <row r="95" spans="1:4" x14ac:dyDescent="0.25">
      <c r="A95" s="273"/>
      <c r="C95" s="274">
        <v>109</v>
      </c>
      <c r="D95" s="275" t="s">
        <v>160</v>
      </c>
    </row>
    <row r="96" spans="1:4" x14ac:dyDescent="0.25">
      <c r="A96" s="273"/>
      <c r="C96" s="274">
        <v>110</v>
      </c>
      <c r="D96" s="275" t="s">
        <v>161</v>
      </c>
    </row>
    <row r="97" spans="1:4" x14ac:dyDescent="0.25">
      <c r="A97" s="273"/>
      <c r="C97" s="274">
        <v>111</v>
      </c>
      <c r="D97" s="275" t="s">
        <v>162</v>
      </c>
    </row>
    <row r="98" spans="1:4" x14ac:dyDescent="0.25">
      <c r="A98" s="273"/>
      <c r="C98" s="274">
        <v>112</v>
      </c>
      <c r="D98" s="275" t="s">
        <v>163</v>
      </c>
    </row>
    <row r="99" spans="1:4" x14ac:dyDescent="0.25">
      <c r="A99" s="273"/>
      <c r="C99" s="274">
        <v>113</v>
      </c>
      <c r="D99" s="275" t="s">
        <v>164</v>
      </c>
    </row>
    <row r="100" spans="1:4" x14ac:dyDescent="0.25">
      <c r="A100" s="273"/>
      <c r="C100" s="274">
        <v>114</v>
      </c>
      <c r="D100" s="275" t="s">
        <v>165</v>
      </c>
    </row>
    <row r="101" spans="1:4" x14ac:dyDescent="0.25">
      <c r="A101" s="273"/>
      <c r="C101" s="274">
        <v>115</v>
      </c>
      <c r="D101" s="275" t="s">
        <v>166</v>
      </c>
    </row>
    <row r="102" spans="1:4" x14ac:dyDescent="0.25">
      <c r="A102" s="273"/>
      <c r="C102" s="274">
        <v>118</v>
      </c>
      <c r="D102" s="275" t="s">
        <v>167</v>
      </c>
    </row>
    <row r="103" spans="1:4" x14ac:dyDescent="0.25">
      <c r="A103" s="273"/>
      <c r="C103" s="274">
        <v>119</v>
      </c>
      <c r="D103" s="275" t="s">
        <v>168</v>
      </c>
    </row>
    <row r="104" spans="1:4" x14ac:dyDescent="0.25">
      <c r="A104" s="273"/>
      <c r="C104" s="274">
        <v>120</v>
      </c>
      <c r="D104" s="275" t="s">
        <v>169</v>
      </c>
    </row>
    <row r="105" spans="1:4" x14ac:dyDescent="0.25">
      <c r="A105" s="273"/>
      <c r="C105" s="274">
        <v>121</v>
      </c>
      <c r="D105" s="275" t="s">
        <v>170</v>
      </c>
    </row>
    <row r="106" spans="1:4" x14ac:dyDescent="0.25">
      <c r="A106" s="273"/>
      <c r="C106" s="274">
        <v>129</v>
      </c>
      <c r="D106" s="275" t="s">
        <v>171</v>
      </c>
    </row>
    <row r="107" spans="1:4" x14ac:dyDescent="0.25">
      <c r="A107" s="273"/>
      <c r="C107" s="274">
        <v>130</v>
      </c>
      <c r="D107" s="275" t="s">
        <v>172</v>
      </c>
    </row>
    <row r="108" spans="1:4" x14ac:dyDescent="0.25">
      <c r="A108" s="273"/>
      <c r="C108" s="274">
        <v>131</v>
      </c>
      <c r="D108" s="275" t="s">
        <v>173</v>
      </c>
    </row>
    <row r="109" spans="1:4" x14ac:dyDescent="0.25">
      <c r="A109" s="273"/>
      <c r="C109" s="274">
        <v>132</v>
      </c>
      <c r="D109" s="275" t="s">
        <v>174</v>
      </c>
    </row>
    <row r="110" spans="1:4" x14ac:dyDescent="0.25">
      <c r="A110" s="273"/>
      <c r="C110" s="274">
        <v>133</v>
      </c>
      <c r="D110" s="275" t="s">
        <v>175</v>
      </c>
    </row>
    <row r="111" spans="1:4" x14ac:dyDescent="0.25">
      <c r="A111" s="273"/>
      <c r="C111" s="274">
        <v>134</v>
      </c>
      <c r="D111" s="275" t="s">
        <v>176</v>
      </c>
    </row>
    <row r="112" spans="1:4" x14ac:dyDescent="0.25">
      <c r="A112" s="273"/>
      <c r="C112" s="274">
        <v>135</v>
      </c>
      <c r="D112" s="275" t="s">
        <v>177</v>
      </c>
    </row>
    <row r="113" spans="1:4" x14ac:dyDescent="0.25">
      <c r="A113" s="273"/>
      <c r="C113" s="274">
        <v>136</v>
      </c>
      <c r="D113" s="275" t="s">
        <v>178</v>
      </c>
    </row>
    <row r="114" spans="1:4" x14ac:dyDescent="0.25">
      <c r="A114" s="273"/>
      <c r="C114" s="274">
        <v>137</v>
      </c>
      <c r="D114" s="275" t="s">
        <v>179</v>
      </c>
    </row>
    <row r="115" spans="1:4" x14ac:dyDescent="0.25">
      <c r="A115" s="273"/>
      <c r="C115" s="274">
        <v>140</v>
      </c>
      <c r="D115" s="275" t="s">
        <v>180</v>
      </c>
    </row>
    <row r="116" spans="1:4" x14ac:dyDescent="0.25">
      <c r="A116" s="273"/>
      <c r="C116" s="274">
        <v>141</v>
      </c>
      <c r="D116" s="275" t="s">
        <v>181</v>
      </c>
    </row>
    <row r="117" spans="1:4" x14ac:dyDescent="0.25">
      <c r="A117" s="273"/>
      <c r="C117" s="274">
        <v>142</v>
      </c>
      <c r="D117" s="275" t="s">
        <v>182</v>
      </c>
    </row>
    <row r="118" spans="1:4" x14ac:dyDescent="0.25">
      <c r="A118" s="273"/>
      <c r="C118" s="274">
        <v>143</v>
      </c>
      <c r="D118" s="275" t="s">
        <v>183</v>
      </c>
    </row>
    <row r="119" spans="1:4" x14ac:dyDescent="0.25">
      <c r="A119" s="273"/>
      <c r="C119" s="274">
        <v>145</v>
      </c>
      <c r="D119" s="275" t="s">
        <v>184</v>
      </c>
    </row>
    <row r="120" spans="1:4" x14ac:dyDescent="0.25">
      <c r="A120" s="273"/>
      <c r="C120" s="274">
        <v>146</v>
      </c>
      <c r="D120" s="275" t="s">
        <v>185</v>
      </c>
    </row>
    <row r="121" spans="1:4" x14ac:dyDescent="0.25">
      <c r="A121" s="273"/>
      <c r="C121" s="274">
        <v>147</v>
      </c>
      <c r="D121" s="275" t="s">
        <v>186</v>
      </c>
    </row>
    <row r="122" spans="1:4" x14ac:dyDescent="0.25">
      <c r="A122" s="273"/>
      <c r="C122" s="274">
        <v>150</v>
      </c>
      <c r="D122" s="275" t="s">
        <v>187</v>
      </c>
    </row>
    <row r="123" spans="1:4" x14ac:dyDescent="0.25">
      <c r="A123" s="273"/>
      <c r="C123" s="274">
        <v>153</v>
      </c>
      <c r="D123" s="275" t="s">
        <v>188</v>
      </c>
    </row>
    <row r="124" spans="1:4" x14ac:dyDescent="0.25">
      <c r="A124" s="273"/>
      <c r="C124" s="274">
        <v>154</v>
      </c>
      <c r="D124" s="275" t="s">
        <v>189</v>
      </c>
    </row>
    <row r="125" spans="1:4" x14ac:dyDescent="0.25">
      <c r="A125" s="273"/>
      <c r="C125" s="274">
        <v>160</v>
      </c>
      <c r="D125" s="275" t="s">
        <v>190</v>
      </c>
    </row>
    <row r="126" spans="1:4" x14ac:dyDescent="0.25">
      <c r="A126" s="273"/>
      <c r="C126" s="274">
        <v>161</v>
      </c>
      <c r="D126" s="275" t="s">
        <v>191</v>
      </c>
    </row>
    <row r="127" spans="1:4" x14ac:dyDescent="0.25">
      <c r="A127" s="273"/>
      <c r="C127" s="274">
        <v>162</v>
      </c>
      <c r="D127" s="275" t="s">
        <v>192</v>
      </c>
    </row>
    <row r="128" spans="1:4" x14ac:dyDescent="0.25">
      <c r="A128" s="273"/>
      <c r="C128" s="274">
        <v>163</v>
      </c>
      <c r="D128" s="275" t="s">
        <v>193</v>
      </c>
    </row>
    <row r="129" spans="1:4" x14ac:dyDescent="0.25">
      <c r="A129" s="273"/>
      <c r="C129" s="274">
        <v>170</v>
      </c>
      <c r="D129" s="275" t="s">
        <v>194</v>
      </c>
    </row>
    <row r="130" spans="1:4" x14ac:dyDescent="0.25">
      <c r="A130" s="273"/>
      <c r="C130" s="274">
        <v>171</v>
      </c>
      <c r="D130" s="275" t="s">
        <v>195</v>
      </c>
    </row>
    <row r="131" spans="1:4" x14ac:dyDescent="0.25">
      <c r="A131" s="273"/>
      <c r="C131" s="274">
        <v>172</v>
      </c>
      <c r="D131" s="275" t="s">
        <v>196</v>
      </c>
    </row>
    <row r="132" spans="1:4" x14ac:dyDescent="0.25">
      <c r="A132" s="273"/>
      <c r="C132" s="274">
        <v>173</v>
      </c>
      <c r="D132" s="275" t="s">
        <v>197</v>
      </c>
    </row>
    <row r="133" spans="1:4" x14ac:dyDescent="0.25">
      <c r="A133" s="273"/>
      <c r="C133" s="274">
        <v>174</v>
      </c>
      <c r="D133" s="275" t="s">
        <v>198</v>
      </c>
    </row>
    <row r="134" spans="1:4" x14ac:dyDescent="0.25">
      <c r="A134" s="273"/>
      <c r="C134" s="274">
        <v>175</v>
      </c>
      <c r="D134" s="275" t="s">
        <v>199</v>
      </c>
    </row>
    <row r="135" spans="1:4" x14ac:dyDescent="0.25">
      <c r="A135" s="273"/>
      <c r="C135" s="274">
        <v>176</v>
      </c>
      <c r="D135" s="275" t="s">
        <v>200</v>
      </c>
    </row>
    <row r="136" spans="1:4" x14ac:dyDescent="0.25">
      <c r="A136" s="273"/>
      <c r="C136" s="274">
        <v>177</v>
      </c>
      <c r="D136" s="275" t="s">
        <v>201</v>
      </c>
    </row>
    <row r="137" spans="1:4" x14ac:dyDescent="0.25">
      <c r="A137" s="273"/>
      <c r="C137" s="274">
        <v>178</v>
      </c>
      <c r="D137" s="275" t="s">
        <v>202</v>
      </c>
    </row>
    <row r="138" spans="1:4" x14ac:dyDescent="0.25">
      <c r="A138" s="273"/>
      <c r="C138" s="274">
        <v>179</v>
      </c>
      <c r="D138" s="275" t="s">
        <v>203</v>
      </c>
    </row>
    <row r="139" spans="1:4" x14ac:dyDescent="0.25">
      <c r="A139" s="273"/>
      <c r="C139" s="274">
        <v>180</v>
      </c>
      <c r="D139" s="275" t="s">
        <v>204</v>
      </c>
    </row>
    <row r="140" spans="1:4" x14ac:dyDescent="0.25">
      <c r="A140" s="273"/>
      <c r="C140" s="274">
        <v>181</v>
      </c>
      <c r="D140" s="275" t="s">
        <v>205</v>
      </c>
    </row>
    <row r="141" spans="1:4" x14ac:dyDescent="0.25">
      <c r="A141" s="273"/>
      <c r="C141" s="274">
        <v>185</v>
      </c>
      <c r="D141" s="275" t="s">
        <v>206</v>
      </c>
    </row>
    <row r="142" spans="1:4" x14ac:dyDescent="0.25">
      <c r="A142" s="273"/>
      <c r="C142" s="274">
        <v>189</v>
      </c>
      <c r="D142" s="275" t="s">
        <v>207</v>
      </c>
    </row>
    <row r="143" spans="1:4" x14ac:dyDescent="0.25">
      <c r="A143" s="273"/>
      <c r="C143" s="274">
        <v>190</v>
      </c>
      <c r="D143" s="275" t="s">
        <v>208</v>
      </c>
    </row>
    <row r="144" spans="1:4" x14ac:dyDescent="0.25">
      <c r="A144" s="273"/>
      <c r="C144" s="274">
        <v>192</v>
      </c>
      <c r="D144" s="275" t="s">
        <v>209</v>
      </c>
    </row>
    <row r="145" spans="1:4" x14ac:dyDescent="0.25">
      <c r="A145" s="273"/>
      <c r="C145" s="274">
        <v>194</v>
      </c>
      <c r="D145" s="275" t="s">
        <v>210</v>
      </c>
    </row>
    <row r="146" spans="1:4" x14ac:dyDescent="0.25">
      <c r="A146" s="273"/>
      <c r="C146" s="274">
        <v>195</v>
      </c>
      <c r="D146" s="275" t="s">
        <v>211</v>
      </c>
    </row>
    <row r="147" spans="1:4" x14ac:dyDescent="0.25">
      <c r="A147" s="273"/>
      <c r="C147" s="274">
        <v>197</v>
      </c>
      <c r="D147" s="275" t="s">
        <v>212</v>
      </c>
    </row>
    <row r="148" spans="1:4" x14ac:dyDescent="0.25">
      <c r="A148" s="273"/>
      <c r="C148" s="274">
        <v>199</v>
      </c>
      <c r="D148" s="275" t="s">
        <v>213</v>
      </c>
    </row>
    <row r="149" spans="1:4" x14ac:dyDescent="0.25">
      <c r="A149" s="273"/>
      <c r="C149" s="274">
        <v>200</v>
      </c>
      <c r="D149" s="275" t="s">
        <v>214</v>
      </c>
    </row>
    <row r="150" spans="1:4" x14ac:dyDescent="0.25">
      <c r="A150" s="273"/>
      <c r="C150" s="274">
        <v>201</v>
      </c>
      <c r="D150" s="275" t="s">
        <v>215</v>
      </c>
    </row>
    <row r="151" spans="1:4" x14ac:dyDescent="0.25">
      <c r="A151" s="273"/>
      <c r="C151" s="274">
        <v>202</v>
      </c>
      <c r="D151" s="275" t="s">
        <v>216</v>
      </c>
    </row>
    <row r="152" spans="1:4" x14ac:dyDescent="0.25">
      <c r="A152" s="273"/>
      <c r="C152" s="274">
        <v>203</v>
      </c>
      <c r="D152" s="275" t="s">
        <v>217</v>
      </c>
    </row>
    <row r="153" spans="1:4" x14ac:dyDescent="0.25">
      <c r="A153" s="273"/>
      <c r="C153" s="274">
        <v>204</v>
      </c>
      <c r="D153" s="275" t="s">
        <v>218</v>
      </c>
    </row>
    <row r="154" spans="1:4" x14ac:dyDescent="0.25">
      <c r="A154" s="273"/>
      <c r="C154" s="274">
        <v>205</v>
      </c>
      <c r="D154" s="275" t="s">
        <v>219</v>
      </c>
    </row>
    <row r="155" spans="1:4" x14ac:dyDescent="0.25">
      <c r="A155" s="273"/>
      <c r="C155" s="274">
        <v>206</v>
      </c>
      <c r="D155" s="275" t="s">
        <v>220</v>
      </c>
    </row>
    <row r="156" spans="1:4" x14ac:dyDescent="0.25">
      <c r="A156" s="273"/>
      <c r="C156" s="274">
        <v>209</v>
      </c>
      <c r="D156" s="275" t="s">
        <v>221</v>
      </c>
    </row>
    <row r="157" spans="1:4" x14ac:dyDescent="0.25">
      <c r="A157" s="273"/>
      <c r="C157" s="274">
        <v>210</v>
      </c>
      <c r="D157" s="275" t="s">
        <v>222</v>
      </c>
    </row>
    <row r="158" spans="1:4" x14ac:dyDescent="0.25">
      <c r="A158" s="273"/>
      <c r="C158" s="274">
        <v>211</v>
      </c>
      <c r="D158" s="275" t="s">
        <v>223</v>
      </c>
    </row>
    <row r="159" spans="1:4" x14ac:dyDescent="0.25">
      <c r="A159" s="273"/>
      <c r="C159" s="274">
        <v>212</v>
      </c>
      <c r="D159" s="275" t="s">
        <v>224</v>
      </c>
    </row>
    <row r="160" spans="1:4" x14ac:dyDescent="0.25">
      <c r="A160" s="273"/>
      <c r="C160" s="274">
        <v>213</v>
      </c>
      <c r="D160" s="275" t="s">
        <v>225</v>
      </c>
    </row>
    <row r="161" spans="1:4" x14ac:dyDescent="0.25">
      <c r="A161" s="273"/>
      <c r="C161" s="274">
        <v>214</v>
      </c>
      <c r="D161" s="275" t="s">
        <v>226</v>
      </c>
    </row>
    <row r="162" spans="1:4" x14ac:dyDescent="0.25">
      <c r="A162" s="273"/>
      <c r="C162" s="274">
        <v>215</v>
      </c>
      <c r="D162" s="275" t="s">
        <v>227</v>
      </c>
    </row>
    <row r="163" spans="1:4" x14ac:dyDescent="0.25">
      <c r="A163" s="273"/>
      <c r="C163" s="274">
        <v>216</v>
      </c>
      <c r="D163" s="275" t="s">
        <v>228</v>
      </c>
    </row>
    <row r="164" spans="1:4" x14ac:dyDescent="0.25">
      <c r="A164" s="273"/>
      <c r="C164" s="274">
        <v>217</v>
      </c>
      <c r="D164" s="275" t="s">
        <v>229</v>
      </c>
    </row>
    <row r="165" spans="1:4" x14ac:dyDescent="0.25">
      <c r="A165" s="273"/>
      <c r="C165" s="274">
        <v>218</v>
      </c>
      <c r="D165" s="275" t="s">
        <v>230</v>
      </c>
    </row>
    <row r="166" spans="1:4" x14ac:dyDescent="0.25">
      <c r="A166" s="273"/>
      <c r="C166" s="274">
        <v>219</v>
      </c>
      <c r="D166" s="275" t="s">
        <v>231</v>
      </c>
    </row>
    <row r="167" spans="1:4" x14ac:dyDescent="0.25">
      <c r="A167" s="273"/>
      <c r="C167" s="274">
        <v>220</v>
      </c>
      <c r="D167" s="275" t="s">
        <v>232</v>
      </c>
    </row>
    <row r="168" spans="1:4" x14ac:dyDescent="0.25">
      <c r="A168" s="273"/>
      <c r="C168" s="274">
        <v>221</v>
      </c>
      <c r="D168" s="275" t="s">
        <v>233</v>
      </c>
    </row>
    <row r="169" spans="1:4" x14ac:dyDescent="0.25">
      <c r="A169" s="273"/>
      <c r="C169" s="274">
        <v>230</v>
      </c>
      <c r="D169" s="275" t="s">
        <v>234</v>
      </c>
    </row>
    <row r="170" spans="1:4" x14ac:dyDescent="0.25">
      <c r="A170" s="273"/>
      <c r="C170" s="274">
        <v>231</v>
      </c>
      <c r="D170" s="275" t="s">
        <v>235</v>
      </c>
    </row>
    <row r="171" spans="1:4" x14ac:dyDescent="0.25">
      <c r="A171" s="273"/>
      <c r="C171" s="274">
        <v>232</v>
      </c>
      <c r="D171" s="275" t="s">
        <v>236</v>
      </c>
    </row>
    <row r="172" spans="1:4" x14ac:dyDescent="0.25">
      <c r="A172" s="273"/>
      <c r="C172" s="274">
        <v>233</v>
      </c>
      <c r="D172" s="275" t="s">
        <v>237</v>
      </c>
    </row>
    <row r="173" spans="1:4" x14ac:dyDescent="0.25">
      <c r="A173" s="273"/>
      <c r="C173" s="274">
        <v>237</v>
      </c>
      <c r="D173" s="275" t="s">
        <v>238</v>
      </c>
    </row>
    <row r="174" spans="1:4" x14ac:dyDescent="0.25">
      <c r="A174" s="273"/>
      <c r="C174" s="274">
        <v>239</v>
      </c>
      <c r="D174" s="275" t="s">
        <v>221</v>
      </c>
    </row>
    <row r="175" spans="1:4" x14ac:dyDescent="0.25">
      <c r="A175" s="273"/>
      <c r="C175" s="274">
        <v>240</v>
      </c>
      <c r="D175" s="275" t="s">
        <v>239</v>
      </c>
    </row>
    <row r="176" spans="1:4" x14ac:dyDescent="0.25">
      <c r="A176" s="273"/>
      <c r="C176" s="274">
        <v>241</v>
      </c>
      <c r="D176" s="275" t="s">
        <v>240</v>
      </c>
    </row>
    <row r="177" spans="1:4" x14ac:dyDescent="0.25">
      <c r="A177" s="273"/>
      <c r="C177" s="274">
        <v>242</v>
      </c>
      <c r="D177" s="275" t="s">
        <v>241</v>
      </c>
    </row>
    <row r="178" spans="1:4" x14ac:dyDescent="0.25">
      <c r="A178" s="273"/>
      <c r="C178" s="274">
        <v>249</v>
      </c>
      <c r="D178" s="275" t="s">
        <v>242</v>
      </c>
    </row>
    <row r="179" spans="1:4" x14ac:dyDescent="0.25">
      <c r="A179" s="273"/>
      <c r="C179" s="274">
        <v>250</v>
      </c>
      <c r="D179" s="275" t="s">
        <v>243</v>
      </c>
    </row>
    <row r="180" spans="1:4" x14ac:dyDescent="0.25">
      <c r="A180" s="273"/>
      <c r="C180" s="274">
        <v>251</v>
      </c>
      <c r="D180" s="275" t="s">
        <v>244</v>
      </c>
    </row>
    <row r="181" spans="1:4" x14ac:dyDescent="0.25">
      <c r="A181" s="273"/>
      <c r="C181" s="274">
        <v>252</v>
      </c>
      <c r="D181" s="275" t="s">
        <v>245</v>
      </c>
    </row>
    <row r="182" spans="1:4" x14ac:dyDescent="0.25">
      <c r="A182" s="273"/>
      <c r="C182" s="274">
        <v>253</v>
      </c>
      <c r="D182" s="275" t="s">
        <v>246</v>
      </c>
    </row>
    <row r="183" spans="1:4" x14ac:dyDescent="0.25">
      <c r="A183" s="273"/>
      <c r="C183" s="274">
        <v>254</v>
      </c>
      <c r="D183" s="275" t="s">
        <v>247</v>
      </c>
    </row>
    <row r="184" spans="1:4" x14ac:dyDescent="0.25">
      <c r="A184" s="273"/>
      <c r="C184" s="274">
        <v>255</v>
      </c>
      <c r="D184" s="275" t="s">
        <v>248</v>
      </c>
    </row>
    <row r="185" spans="1:4" x14ac:dyDescent="0.25">
      <c r="A185" s="273"/>
      <c r="C185" s="274">
        <v>257</v>
      </c>
      <c r="D185" s="275" t="s">
        <v>249</v>
      </c>
    </row>
    <row r="186" spans="1:4" x14ac:dyDescent="0.25">
      <c r="A186" s="273"/>
      <c r="C186" s="274">
        <v>258</v>
      </c>
      <c r="D186" s="275" t="s">
        <v>250</v>
      </c>
    </row>
    <row r="187" spans="1:4" x14ac:dyDescent="0.25">
      <c r="A187" s="273"/>
      <c r="C187" s="274">
        <v>259</v>
      </c>
      <c r="D187" s="275" t="s">
        <v>251</v>
      </c>
    </row>
    <row r="188" spans="1:4" x14ac:dyDescent="0.25">
      <c r="A188" s="273"/>
      <c r="C188" s="274">
        <v>260</v>
      </c>
      <c r="D188" s="275" t="s">
        <v>252</v>
      </c>
    </row>
    <row r="189" spans="1:4" x14ac:dyDescent="0.25">
      <c r="A189" s="273"/>
      <c r="C189" s="274">
        <v>265</v>
      </c>
      <c r="D189" s="275" t="s">
        <v>253</v>
      </c>
    </row>
    <row r="190" spans="1:4" x14ac:dyDescent="0.25">
      <c r="A190" s="273"/>
      <c r="C190" s="274">
        <v>280</v>
      </c>
      <c r="D190" s="275" t="s">
        <v>254</v>
      </c>
    </row>
    <row r="191" spans="1:4" x14ac:dyDescent="0.25">
      <c r="A191" s="273"/>
      <c r="C191" s="274">
        <v>281</v>
      </c>
      <c r="D191" s="275" t="s">
        <v>255</v>
      </c>
    </row>
    <row r="192" spans="1:4" x14ac:dyDescent="0.25">
      <c r="A192" s="273"/>
      <c r="C192" s="274">
        <v>282</v>
      </c>
      <c r="D192" s="275" t="s">
        <v>256</v>
      </c>
    </row>
    <row r="193" spans="1:4" x14ac:dyDescent="0.25">
      <c r="A193" s="273"/>
      <c r="C193" s="274">
        <v>290</v>
      </c>
      <c r="D193" s="275" t="s">
        <v>257</v>
      </c>
    </row>
    <row r="194" spans="1:4" x14ac:dyDescent="0.25">
      <c r="A194" s="273"/>
      <c r="C194" s="274">
        <v>291</v>
      </c>
      <c r="D194" s="275" t="s">
        <v>258</v>
      </c>
    </row>
    <row r="195" spans="1:4" x14ac:dyDescent="0.25">
      <c r="A195" s="273"/>
      <c r="C195" s="274">
        <v>292</v>
      </c>
      <c r="D195" s="275" t="s">
        <v>259</v>
      </c>
    </row>
    <row r="196" spans="1:4" x14ac:dyDescent="0.25">
      <c r="A196" s="273"/>
      <c r="C196" s="274">
        <v>293</v>
      </c>
      <c r="D196" s="275" t="s">
        <v>260</v>
      </c>
    </row>
    <row r="197" spans="1:4" x14ac:dyDescent="0.25">
      <c r="A197" s="273"/>
      <c r="C197" s="274">
        <v>294</v>
      </c>
      <c r="D197" s="275" t="s">
        <v>261</v>
      </c>
    </row>
    <row r="198" spans="1:4" x14ac:dyDescent="0.25">
      <c r="A198" s="273"/>
      <c r="C198" s="274">
        <v>295</v>
      </c>
      <c r="D198" s="275" t="s">
        <v>262</v>
      </c>
    </row>
    <row r="199" spans="1:4" x14ac:dyDescent="0.25">
      <c r="A199" s="273"/>
      <c r="C199" s="274">
        <v>297</v>
      </c>
      <c r="D199" s="275" t="s">
        <v>263</v>
      </c>
    </row>
    <row r="200" spans="1:4" x14ac:dyDescent="0.25">
      <c r="A200" s="273"/>
      <c r="C200" s="274">
        <v>298</v>
      </c>
      <c r="D200" s="275" t="s">
        <v>264</v>
      </c>
    </row>
    <row r="201" spans="1:4" x14ac:dyDescent="0.25">
      <c r="A201" s="273"/>
      <c r="C201" s="274">
        <v>300</v>
      </c>
      <c r="D201" s="275" t="s">
        <v>265</v>
      </c>
    </row>
    <row r="202" spans="1:4" x14ac:dyDescent="0.25">
      <c r="A202" s="273"/>
      <c r="C202" s="274">
        <v>301</v>
      </c>
      <c r="D202" s="275" t="s">
        <v>266</v>
      </c>
    </row>
    <row r="203" spans="1:4" x14ac:dyDescent="0.25">
      <c r="A203" s="273"/>
      <c r="C203" s="274">
        <v>310</v>
      </c>
      <c r="D203" s="275" t="s">
        <v>267</v>
      </c>
    </row>
    <row r="204" spans="1:4" x14ac:dyDescent="0.25">
      <c r="A204" s="273"/>
      <c r="C204" s="274">
        <v>311</v>
      </c>
      <c r="D204" s="275" t="s">
        <v>268</v>
      </c>
    </row>
    <row r="205" spans="1:4" x14ac:dyDescent="0.25">
      <c r="A205" s="273"/>
      <c r="C205" s="274">
        <v>320</v>
      </c>
      <c r="D205" s="275" t="s">
        <v>269</v>
      </c>
    </row>
    <row r="206" spans="1:4" x14ac:dyDescent="0.25">
      <c r="A206" s="273"/>
      <c r="C206" s="274">
        <v>321</v>
      </c>
      <c r="D206" s="275" t="s">
        <v>270</v>
      </c>
    </row>
    <row r="207" spans="1:4" x14ac:dyDescent="0.25">
      <c r="A207" s="273"/>
      <c r="C207" s="274">
        <v>322</v>
      </c>
      <c r="D207" s="275" t="s">
        <v>271</v>
      </c>
    </row>
    <row r="208" spans="1:4" x14ac:dyDescent="0.25">
      <c r="A208" s="273"/>
      <c r="C208" s="274">
        <v>325</v>
      </c>
      <c r="D208" s="275" t="s">
        <v>272</v>
      </c>
    </row>
    <row r="209" spans="1:4" x14ac:dyDescent="0.25">
      <c r="A209" s="273"/>
      <c r="C209" s="274">
        <v>326</v>
      </c>
      <c r="D209" s="275" t="s">
        <v>273</v>
      </c>
    </row>
    <row r="210" spans="1:4" x14ac:dyDescent="0.25">
      <c r="A210" s="273"/>
      <c r="C210" s="274">
        <v>327</v>
      </c>
      <c r="D210" s="275" t="s">
        <v>274</v>
      </c>
    </row>
    <row r="211" spans="1:4" x14ac:dyDescent="0.25">
      <c r="A211" s="273"/>
      <c r="C211" s="274">
        <v>328</v>
      </c>
      <c r="D211" s="275" t="s">
        <v>275</v>
      </c>
    </row>
    <row r="212" spans="1:4" x14ac:dyDescent="0.25">
      <c r="A212" s="273"/>
      <c r="C212" s="274">
        <v>330</v>
      </c>
      <c r="D212" s="275" t="s">
        <v>276</v>
      </c>
    </row>
    <row r="213" spans="1:4" x14ac:dyDescent="0.25">
      <c r="A213" s="273"/>
      <c r="C213" s="274">
        <v>331</v>
      </c>
      <c r="D213" s="275" t="s">
        <v>277</v>
      </c>
    </row>
    <row r="214" spans="1:4" x14ac:dyDescent="0.25">
      <c r="A214" s="273"/>
      <c r="C214" s="274">
        <v>340</v>
      </c>
      <c r="D214" s="275" t="s">
        <v>278</v>
      </c>
    </row>
    <row r="215" spans="1:4" x14ac:dyDescent="0.25">
      <c r="A215" s="273"/>
      <c r="C215" s="274">
        <v>341</v>
      </c>
      <c r="D215" s="275" t="s">
        <v>279</v>
      </c>
    </row>
    <row r="216" spans="1:4" x14ac:dyDescent="0.25">
      <c r="A216" s="273"/>
      <c r="C216" s="274">
        <v>350</v>
      </c>
      <c r="D216" s="275" t="s">
        <v>280</v>
      </c>
    </row>
    <row r="217" spans="1:4" x14ac:dyDescent="0.25">
      <c r="A217" s="273"/>
      <c r="C217" s="274">
        <v>351</v>
      </c>
      <c r="D217" s="275" t="s">
        <v>281</v>
      </c>
    </row>
    <row r="218" spans="1:4" x14ac:dyDescent="0.25">
      <c r="A218" s="273"/>
      <c r="C218" s="274">
        <v>360</v>
      </c>
      <c r="D218" s="275" t="s">
        <v>282</v>
      </c>
    </row>
    <row r="219" spans="1:4" x14ac:dyDescent="0.25">
      <c r="A219" s="273"/>
      <c r="C219" s="274">
        <v>361</v>
      </c>
      <c r="D219" s="275" t="s">
        <v>283</v>
      </c>
    </row>
    <row r="220" spans="1:4" x14ac:dyDescent="0.25">
      <c r="A220" s="273"/>
      <c r="C220" s="274">
        <v>365</v>
      </c>
      <c r="D220" s="275" t="s">
        <v>284</v>
      </c>
    </row>
    <row r="221" spans="1:4" x14ac:dyDescent="0.25">
      <c r="A221" s="273"/>
      <c r="C221" s="274">
        <v>366</v>
      </c>
      <c r="D221" s="275" t="s">
        <v>285</v>
      </c>
    </row>
    <row r="222" spans="1:4" x14ac:dyDescent="0.25">
      <c r="A222" s="273"/>
      <c r="C222" s="274">
        <v>368</v>
      </c>
      <c r="D222" s="275" t="s">
        <v>286</v>
      </c>
    </row>
    <row r="223" spans="1:4" x14ac:dyDescent="0.25">
      <c r="A223" s="273"/>
      <c r="C223" s="274">
        <v>369</v>
      </c>
      <c r="D223" s="275" t="s">
        <v>287</v>
      </c>
    </row>
    <row r="224" spans="1:4" x14ac:dyDescent="0.25">
      <c r="A224" s="273"/>
      <c r="C224" s="274">
        <v>390</v>
      </c>
      <c r="D224" s="275" t="s">
        <v>288</v>
      </c>
    </row>
    <row r="225" spans="1:4" x14ac:dyDescent="0.25">
      <c r="A225" s="273"/>
      <c r="C225" s="274">
        <v>391</v>
      </c>
      <c r="D225" s="275" t="s">
        <v>289</v>
      </c>
    </row>
    <row r="226" spans="1:4" x14ac:dyDescent="0.25">
      <c r="A226" s="273"/>
      <c r="C226" s="274">
        <v>392</v>
      </c>
      <c r="D226" s="275" t="s">
        <v>290</v>
      </c>
    </row>
    <row r="227" spans="1:4" x14ac:dyDescent="0.25">
      <c r="A227" s="273"/>
      <c r="C227" s="274">
        <v>393</v>
      </c>
      <c r="D227" s="275" t="s">
        <v>291</v>
      </c>
    </row>
    <row r="228" spans="1:4" x14ac:dyDescent="0.25">
      <c r="A228" s="273"/>
      <c r="C228" s="274">
        <v>394</v>
      </c>
      <c r="D228" s="275" t="s">
        <v>292</v>
      </c>
    </row>
    <row r="229" spans="1:4" x14ac:dyDescent="0.25">
      <c r="A229" s="273"/>
      <c r="C229" s="274">
        <v>395</v>
      </c>
      <c r="D229" s="275" t="s">
        <v>293</v>
      </c>
    </row>
    <row r="230" spans="1:4" x14ac:dyDescent="0.25">
      <c r="A230" s="273"/>
      <c r="C230" s="274">
        <v>396</v>
      </c>
      <c r="D230" s="275" t="s">
        <v>294</v>
      </c>
    </row>
    <row r="231" spans="1:4" x14ac:dyDescent="0.25">
      <c r="A231" s="273"/>
      <c r="C231" s="274">
        <v>400</v>
      </c>
      <c r="D231" s="275" t="s">
        <v>295</v>
      </c>
    </row>
    <row r="232" spans="1:4" x14ac:dyDescent="0.25">
      <c r="A232" s="273"/>
      <c r="C232" s="274">
        <v>401</v>
      </c>
      <c r="D232" s="275" t="s">
        <v>296</v>
      </c>
    </row>
    <row r="233" spans="1:4" x14ac:dyDescent="0.25">
      <c r="A233" s="273"/>
      <c r="C233" s="274">
        <v>403</v>
      </c>
      <c r="D233" s="275" t="s">
        <v>297</v>
      </c>
    </row>
    <row r="234" spans="1:4" x14ac:dyDescent="0.25">
      <c r="A234" s="273"/>
      <c r="C234" s="274">
        <v>404</v>
      </c>
      <c r="D234" s="275" t="s">
        <v>298</v>
      </c>
    </row>
    <row r="235" spans="1:4" x14ac:dyDescent="0.25">
      <c r="A235" s="273"/>
      <c r="C235" s="274">
        <v>405</v>
      </c>
      <c r="D235" s="275" t="s">
        <v>299</v>
      </c>
    </row>
    <row r="236" spans="1:4" x14ac:dyDescent="0.25">
      <c r="A236" s="273"/>
      <c r="C236" s="274">
        <v>406</v>
      </c>
      <c r="D236" s="275" t="s">
        <v>300</v>
      </c>
    </row>
    <row r="237" spans="1:4" x14ac:dyDescent="0.25">
      <c r="A237" s="273"/>
      <c r="C237" s="274">
        <v>407</v>
      </c>
      <c r="D237" s="275" t="s">
        <v>301</v>
      </c>
    </row>
    <row r="238" spans="1:4" x14ac:dyDescent="0.25">
      <c r="A238" s="273"/>
      <c r="C238" s="274">
        <v>410</v>
      </c>
      <c r="D238" s="275" t="s">
        <v>302</v>
      </c>
    </row>
    <row r="239" spans="1:4" x14ac:dyDescent="0.25">
      <c r="A239" s="273"/>
      <c r="C239" s="274">
        <v>411</v>
      </c>
      <c r="D239" s="275" t="s">
        <v>303</v>
      </c>
    </row>
    <row r="240" spans="1:4" x14ac:dyDescent="0.25">
      <c r="A240" s="273"/>
      <c r="C240" s="274">
        <v>419</v>
      </c>
      <c r="D240" s="275" t="s">
        <v>304</v>
      </c>
    </row>
    <row r="241" spans="1:4" x14ac:dyDescent="0.25">
      <c r="A241" s="273"/>
      <c r="C241" s="274">
        <v>430</v>
      </c>
      <c r="D241" s="275" t="s">
        <v>305</v>
      </c>
    </row>
    <row r="242" spans="1:4" x14ac:dyDescent="0.25">
      <c r="A242" s="273"/>
      <c r="C242" s="274">
        <v>431</v>
      </c>
      <c r="D242" s="275" t="s">
        <v>306</v>
      </c>
    </row>
    <row r="243" spans="1:4" x14ac:dyDescent="0.25">
      <c r="A243" s="273"/>
      <c r="C243" s="274">
        <v>432</v>
      </c>
      <c r="D243" s="275" t="s">
        <v>307</v>
      </c>
    </row>
    <row r="244" spans="1:4" x14ac:dyDescent="0.25">
      <c r="A244" s="273"/>
      <c r="C244" s="274">
        <v>433</v>
      </c>
      <c r="D244" s="275" t="s">
        <v>308</v>
      </c>
    </row>
    <row r="245" spans="1:4" x14ac:dyDescent="0.25">
      <c r="A245" s="273"/>
      <c r="C245" s="274">
        <v>434</v>
      </c>
      <c r="D245" s="275" t="s">
        <v>309</v>
      </c>
    </row>
    <row r="246" spans="1:4" x14ac:dyDescent="0.25">
      <c r="A246" s="273"/>
      <c r="C246" s="274">
        <v>435</v>
      </c>
      <c r="D246" s="275" t="s">
        <v>310</v>
      </c>
    </row>
    <row r="247" spans="1:4" x14ac:dyDescent="0.25">
      <c r="A247" s="273"/>
      <c r="C247" s="274">
        <v>436</v>
      </c>
      <c r="D247" s="275" t="s">
        <v>311</v>
      </c>
    </row>
    <row r="248" spans="1:4" x14ac:dyDescent="0.25">
      <c r="A248" s="273"/>
      <c r="C248" s="274">
        <v>437</v>
      </c>
      <c r="D248" s="275" t="s">
        <v>312</v>
      </c>
    </row>
    <row r="249" spans="1:4" x14ac:dyDescent="0.25">
      <c r="A249" s="273"/>
      <c r="C249" s="274">
        <v>438</v>
      </c>
      <c r="D249" s="275" t="s">
        <v>313</v>
      </c>
    </row>
    <row r="250" spans="1:4" x14ac:dyDescent="0.25">
      <c r="A250" s="273"/>
      <c r="C250" s="274">
        <v>440</v>
      </c>
      <c r="D250" s="275" t="s">
        <v>314</v>
      </c>
    </row>
    <row r="251" spans="1:4" x14ac:dyDescent="0.25">
      <c r="A251" s="273"/>
      <c r="C251" s="274">
        <v>441</v>
      </c>
      <c r="D251" s="275" t="s">
        <v>315</v>
      </c>
    </row>
    <row r="252" spans="1:4" x14ac:dyDescent="0.25">
      <c r="A252" s="273"/>
      <c r="C252" s="274">
        <v>446</v>
      </c>
      <c r="D252" s="275" t="s">
        <v>316</v>
      </c>
    </row>
    <row r="253" spans="1:4" x14ac:dyDescent="0.25">
      <c r="A253" s="273"/>
      <c r="C253" s="274">
        <v>449</v>
      </c>
      <c r="D253" s="275" t="s">
        <v>317</v>
      </c>
    </row>
    <row r="254" spans="1:4" x14ac:dyDescent="0.25">
      <c r="A254" s="273"/>
      <c r="C254" s="274">
        <v>450</v>
      </c>
      <c r="D254" s="275" t="s">
        <v>318</v>
      </c>
    </row>
    <row r="255" spans="1:4" x14ac:dyDescent="0.25">
      <c r="A255" s="273"/>
      <c r="C255" s="274">
        <v>460</v>
      </c>
      <c r="D255" s="275" t="s">
        <v>319</v>
      </c>
    </row>
    <row r="256" spans="1:4" x14ac:dyDescent="0.25">
      <c r="A256" s="273"/>
      <c r="C256" s="274">
        <v>465</v>
      </c>
      <c r="D256" s="275" t="s">
        <v>320</v>
      </c>
    </row>
    <row r="257" spans="1:4" x14ac:dyDescent="0.25">
      <c r="A257" s="273"/>
      <c r="C257" s="274">
        <v>466</v>
      </c>
      <c r="D257" s="275" t="s">
        <v>321</v>
      </c>
    </row>
    <row r="258" spans="1:4" x14ac:dyDescent="0.25">
      <c r="A258" s="273"/>
      <c r="C258" s="274">
        <v>470</v>
      </c>
      <c r="D258" s="275" t="s">
        <v>322</v>
      </c>
    </row>
    <row r="259" spans="1:4" x14ac:dyDescent="0.25">
      <c r="A259" s="273"/>
      <c r="C259" s="274">
        <v>471</v>
      </c>
      <c r="D259" s="275" t="s">
        <v>323</v>
      </c>
    </row>
    <row r="260" spans="1:4" x14ac:dyDescent="0.25">
      <c r="A260" s="273"/>
      <c r="C260" s="274">
        <v>472</v>
      </c>
      <c r="D260" s="275" t="s">
        <v>324</v>
      </c>
    </row>
    <row r="261" spans="1:4" x14ac:dyDescent="0.25">
      <c r="A261" s="273"/>
      <c r="C261" s="274">
        <v>473</v>
      </c>
      <c r="D261" s="275" t="s">
        <v>325</v>
      </c>
    </row>
    <row r="262" spans="1:4" x14ac:dyDescent="0.25">
      <c r="A262" s="273"/>
      <c r="C262" s="274">
        <v>474</v>
      </c>
      <c r="D262" s="275" t="s">
        <v>326</v>
      </c>
    </row>
    <row r="263" spans="1:4" x14ac:dyDescent="0.25">
      <c r="A263" s="273"/>
      <c r="C263" s="274">
        <v>475</v>
      </c>
      <c r="D263" s="275" t="s">
        <v>327</v>
      </c>
    </row>
    <row r="264" spans="1:4" x14ac:dyDescent="0.25">
      <c r="A264" s="273"/>
      <c r="C264" s="274">
        <v>476</v>
      </c>
      <c r="D264" s="275" t="s">
        <v>328</v>
      </c>
    </row>
    <row r="265" spans="1:4" x14ac:dyDescent="0.25">
      <c r="A265" s="273"/>
      <c r="C265" s="274">
        <v>477</v>
      </c>
      <c r="D265" s="275" t="s">
        <v>329</v>
      </c>
    </row>
    <row r="266" spans="1:4" x14ac:dyDescent="0.25">
      <c r="A266" s="273"/>
      <c r="C266" s="274">
        <v>479</v>
      </c>
      <c r="D266" s="275" t="s">
        <v>330</v>
      </c>
    </row>
    <row r="267" spans="1:4" x14ac:dyDescent="0.25">
      <c r="A267" s="273"/>
      <c r="C267" s="274">
        <v>480</v>
      </c>
      <c r="D267" s="275" t="s">
        <v>331</v>
      </c>
    </row>
    <row r="268" spans="1:4" x14ac:dyDescent="0.25">
      <c r="A268" s="273"/>
      <c r="C268" s="274">
        <v>485</v>
      </c>
      <c r="D268" s="275" t="s">
        <v>332</v>
      </c>
    </row>
    <row r="269" spans="1:4" x14ac:dyDescent="0.25">
      <c r="A269" s="273"/>
      <c r="C269" s="274">
        <v>490</v>
      </c>
      <c r="D269" s="275" t="s">
        <v>333</v>
      </c>
    </row>
    <row r="270" spans="1:4" x14ac:dyDescent="0.25">
      <c r="A270" s="273"/>
      <c r="C270" s="274">
        <v>493</v>
      </c>
      <c r="D270" s="275" t="s">
        <v>334</v>
      </c>
    </row>
    <row r="271" spans="1:4" x14ac:dyDescent="0.25">
      <c r="A271" s="273"/>
      <c r="C271" s="274">
        <v>499</v>
      </c>
      <c r="D271" s="275" t="s">
        <v>335</v>
      </c>
    </row>
    <row r="272" spans="1:4" x14ac:dyDescent="0.25">
      <c r="A272" s="273"/>
      <c r="C272" s="274">
        <v>500</v>
      </c>
      <c r="D272" s="275" t="s">
        <v>336</v>
      </c>
    </row>
    <row r="273" spans="1:4" x14ac:dyDescent="0.25">
      <c r="A273" s="273"/>
      <c r="C273" s="274">
        <v>501</v>
      </c>
      <c r="D273" s="275" t="s">
        <v>337</v>
      </c>
    </row>
    <row r="274" spans="1:4" x14ac:dyDescent="0.25">
      <c r="A274" s="273"/>
      <c r="C274" s="274">
        <v>502</v>
      </c>
      <c r="D274" s="275" t="s">
        <v>338</v>
      </c>
    </row>
    <row r="275" spans="1:4" x14ac:dyDescent="0.25">
      <c r="A275" s="273"/>
      <c r="C275" s="274">
        <v>505</v>
      </c>
      <c r="D275" s="275" t="s">
        <v>339</v>
      </c>
    </row>
    <row r="276" spans="1:4" x14ac:dyDescent="0.25">
      <c r="A276" s="273"/>
      <c r="C276" s="274">
        <v>506</v>
      </c>
      <c r="D276" s="275" t="s">
        <v>340</v>
      </c>
    </row>
    <row r="277" spans="1:4" x14ac:dyDescent="0.25">
      <c r="A277" s="273"/>
      <c r="C277" s="274">
        <v>507</v>
      </c>
      <c r="D277" s="275" t="s">
        <v>341</v>
      </c>
    </row>
    <row r="278" spans="1:4" x14ac:dyDescent="0.25">
      <c r="A278" s="273"/>
      <c r="C278" s="274">
        <v>509</v>
      </c>
      <c r="D278" s="275" t="s">
        <v>342</v>
      </c>
    </row>
    <row r="279" spans="1:4" x14ac:dyDescent="0.25">
      <c r="A279" s="273"/>
      <c r="C279" s="274">
        <v>510</v>
      </c>
      <c r="D279" s="275" t="s">
        <v>343</v>
      </c>
    </row>
    <row r="280" spans="1:4" x14ac:dyDescent="0.25">
      <c r="A280" s="273"/>
      <c r="C280" s="274">
        <v>511</v>
      </c>
      <c r="D280" s="275" t="s">
        <v>344</v>
      </c>
    </row>
    <row r="281" spans="1:4" x14ac:dyDescent="0.25">
      <c r="A281" s="273"/>
      <c r="C281" s="274">
        <v>512</v>
      </c>
      <c r="D281" s="275" t="s">
        <v>345</v>
      </c>
    </row>
    <row r="282" spans="1:4" x14ac:dyDescent="0.25">
      <c r="A282" s="273"/>
      <c r="C282" s="274">
        <v>513</v>
      </c>
      <c r="D282" s="275" t="s">
        <v>346</v>
      </c>
    </row>
    <row r="283" spans="1:4" x14ac:dyDescent="0.25">
      <c r="A283" s="273"/>
      <c r="C283" s="274">
        <v>514</v>
      </c>
      <c r="D283" s="275" t="s">
        <v>347</v>
      </c>
    </row>
    <row r="284" spans="1:4" x14ac:dyDescent="0.25">
      <c r="A284" s="273"/>
      <c r="C284" s="274">
        <v>520</v>
      </c>
      <c r="D284" s="275" t="s">
        <v>348</v>
      </c>
    </row>
    <row r="285" spans="1:4" x14ac:dyDescent="0.25">
      <c r="A285" s="273"/>
      <c r="C285" s="274">
        <v>521</v>
      </c>
      <c r="D285" s="275" t="s">
        <v>349</v>
      </c>
    </row>
    <row r="286" spans="1:4" x14ac:dyDescent="0.25">
      <c r="A286" s="273"/>
      <c r="C286" s="274">
        <v>522</v>
      </c>
      <c r="D286" s="275" t="s">
        <v>350</v>
      </c>
    </row>
    <row r="287" spans="1:4" x14ac:dyDescent="0.25">
      <c r="A287" s="273"/>
      <c r="C287" s="274">
        <v>523</v>
      </c>
      <c r="D287" s="275" t="s">
        <v>351</v>
      </c>
    </row>
    <row r="288" spans="1:4" x14ac:dyDescent="0.25">
      <c r="A288" s="273"/>
      <c r="C288" s="274">
        <v>524</v>
      </c>
      <c r="D288" s="275" t="s">
        <v>352</v>
      </c>
    </row>
    <row r="289" spans="1:4" x14ac:dyDescent="0.25">
      <c r="A289" s="273"/>
      <c r="C289" s="274">
        <v>525</v>
      </c>
      <c r="D289" s="275" t="s">
        <v>353</v>
      </c>
    </row>
    <row r="290" spans="1:4" x14ac:dyDescent="0.25">
      <c r="A290" s="273"/>
      <c r="C290" s="274">
        <v>526</v>
      </c>
      <c r="D290" s="275" t="s">
        <v>354</v>
      </c>
    </row>
    <row r="291" spans="1:4" x14ac:dyDescent="0.25">
      <c r="A291" s="273"/>
      <c r="C291" s="274">
        <v>527</v>
      </c>
      <c r="D291" s="275" t="s">
        <v>355</v>
      </c>
    </row>
    <row r="292" spans="1:4" x14ac:dyDescent="0.25">
      <c r="A292" s="273"/>
      <c r="C292" s="274">
        <v>528</v>
      </c>
      <c r="D292" s="275" t="s">
        <v>356</v>
      </c>
    </row>
    <row r="293" spans="1:4" x14ac:dyDescent="0.25">
      <c r="A293" s="273"/>
      <c r="C293" s="274">
        <v>529</v>
      </c>
      <c r="D293" s="275" t="s">
        <v>357</v>
      </c>
    </row>
    <row r="294" spans="1:4" x14ac:dyDescent="0.25">
      <c r="A294" s="273"/>
      <c r="C294" s="274">
        <v>530</v>
      </c>
      <c r="D294" s="275" t="s">
        <v>358</v>
      </c>
    </row>
    <row r="295" spans="1:4" x14ac:dyDescent="0.25">
      <c r="A295" s="273"/>
      <c r="C295" s="274">
        <v>531</v>
      </c>
      <c r="D295" s="275" t="s">
        <v>359</v>
      </c>
    </row>
    <row r="296" spans="1:4" x14ac:dyDescent="0.25">
      <c r="A296" s="273"/>
      <c r="C296" s="274">
        <v>532</v>
      </c>
      <c r="D296" s="275" t="s">
        <v>360</v>
      </c>
    </row>
    <row r="297" spans="1:4" x14ac:dyDescent="0.25">
      <c r="A297" s="273"/>
      <c r="C297" s="274">
        <v>533</v>
      </c>
      <c r="D297" s="275" t="s">
        <v>361</v>
      </c>
    </row>
    <row r="298" spans="1:4" x14ac:dyDescent="0.25">
      <c r="A298" s="273"/>
      <c r="C298" s="274">
        <v>534</v>
      </c>
      <c r="D298" s="275" t="s">
        <v>362</v>
      </c>
    </row>
    <row r="299" spans="1:4" x14ac:dyDescent="0.25">
      <c r="A299" s="273"/>
      <c r="C299" s="274">
        <v>535</v>
      </c>
      <c r="D299" s="275" t="s">
        <v>363</v>
      </c>
    </row>
    <row r="300" spans="1:4" x14ac:dyDescent="0.25">
      <c r="A300" s="273"/>
      <c r="C300" s="274">
        <v>539</v>
      </c>
      <c r="D300" s="275" t="s">
        <v>364</v>
      </c>
    </row>
    <row r="301" spans="1:4" x14ac:dyDescent="0.25">
      <c r="A301" s="273"/>
      <c r="C301" s="274">
        <v>540</v>
      </c>
      <c r="D301" s="275" t="s">
        <v>365</v>
      </c>
    </row>
    <row r="302" spans="1:4" x14ac:dyDescent="0.25">
      <c r="A302" s="273"/>
      <c r="C302" s="274">
        <v>541</v>
      </c>
      <c r="D302" s="275" t="s">
        <v>366</v>
      </c>
    </row>
    <row r="303" spans="1:4" x14ac:dyDescent="0.25">
      <c r="A303" s="273"/>
      <c r="C303" s="274">
        <v>542</v>
      </c>
      <c r="D303" s="275" t="s">
        <v>367</v>
      </c>
    </row>
    <row r="304" spans="1:4" x14ac:dyDescent="0.25">
      <c r="A304" s="273"/>
      <c r="C304" s="274">
        <v>543</v>
      </c>
      <c r="D304" s="275" t="s">
        <v>368</v>
      </c>
    </row>
    <row r="305" spans="1:4" x14ac:dyDescent="0.25">
      <c r="A305" s="273"/>
      <c r="C305" s="274">
        <v>544</v>
      </c>
      <c r="D305" s="275" t="s">
        <v>369</v>
      </c>
    </row>
    <row r="306" spans="1:4" x14ac:dyDescent="0.25">
      <c r="A306" s="273"/>
      <c r="C306" s="274">
        <v>545</v>
      </c>
      <c r="D306" s="275" t="s">
        <v>370</v>
      </c>
    </row>
    <row r="307" spans="1:4" x14ac:dyDescent="0.25">
      <c r="A307" s="273"/>
      <c r="C307" s="274">
        <v>546</v>
      </c>
      <c r="D307" s="275" t="s">
        <v>371</v>
      </c>
    </row>
    <row r="308" spans="1:4" x14ac:dyDescent="0.25">
      <c r="A308" s="273"/>
      <c r="C308" s="274">
        <v>547</v>
      </c>
      <c r="D308" s="275" t="s">
        <v>372</v>
      </c>
    </row>
    <row r="309" spans="1:4" x14ac:dyDescent="0.25">
      <c r="A309" s="273"/>
      <c r="C309" s="274">
        <v>548</v>
      </c>
      <c r="D309" s="275" t="s">
        <v>373</v>
      </c>
    </row>
    <row r="310" spans="1:4" x14ac:dyDescent="0.25">
      <c r="A310" s="273"/>
      <c r="C310" s="274">
        <v>549</v>
      </c>
      <c r="D310" s="275" t="s">
        <v>374</v>
      </c>
    </row>
    <row r="311" spans="1:4" x14ac:dyDescent="0.25">
      <c r="A311" s="273"/>
      <c r="C311" s="274">
        <v>550</v>
      </c>
      <c r="D311" s="275" t="s">
        <v>375</v>
      </c>
    </row>
    <row r="312" spans="1:4" x14ac:dyDescent="0.25">
      <c r="A312" s="273"/>
      <c r="C312" s="274">
        <v>551</v>
      </c>
      <c r="D312" s="275" t="s">
        <v>376</v>
      </c>
    </row>
    <row r="313" spans="1:4" x14ac:dyDescent="0.25">
      <c r="A313" s="273"/>
      <c r="C313" s="274">
        <v>552</v>
      </c>
      <c r="D313" s="275" t="s">
        <v>377</v>
      </c>
    </row>
    <row r="314" spans="1:4" x14ac:dyDescent="0.25">
      <c r="A314" s="273"/>
      <c r="C314" s="274">
        <v>553</v>
      </c>
      <c r="D314" s="275" t="s">
        <v>378</v>
      </c>
    </row>
    <row r="315" spans="1:4" x14ac:dyDescent="0.25">
      <c r="A315" s="273"/>
      <c r="C315" s="274">
        <v>554</v>
      </c>
      <c r="D315" s="275" t="s">
        <v>379</v>
      </c>
    </row>
    <row r="316" spans="1:4" x14ac:dyDescent="0.25">
      <c r="A316" s="273"/>
      <c r="C316" s="274">
        <v>555</v>
      </c>
      <c r="D316" s="275" t="s">
        <v>380</v>
      </c>
    </row>
    <row r="317" spans="1:4" x14ac:dyDescent="0.25">
      <c r="A317" s="273"/>
      <c r="C317" s="274">
        <v>556</v>
      </c>
      <c r="D317" s="275" t="s">
        <v>381</v>
      </c>
    </row>
    <row r="318" spans="1:4" x14ac:dyDescent="0.25">
      <c r="A318" s="273"/>
      <c r="C318" s="274">
        <v>557</v>
      </c>
      <c r="D318" s="275" t="s">
        <v>382</v>
      </c>
    </row>
    <row r="319" spans="1:4" x14ac:dyDescent="0.25">
      <c r="A319" s="273"/>
      <c r="C319" s="274">
        <v>558</v>
      </c>
      <c r="D319" s="275" t="s">
        <v>383</v>
      </c>
    </row>
    <row r="320" spans="1:4" x14ac:dyDescent="0.25">
      <c r="A320" s="273"/>
      <c r="C320" s="274">
        <v>559</v>
      </c>
      <c r="D320" s="275" t="s">
        <v>384</v>
      </c>
    </row>
    <row r="321" spans="1:4" x14ac:dyDescent="0.25">
      <c r="A321" s="273"/>
      <c r="C321" s="274">
        <v>560</v>
      </c>
      <c r="D321" s="275" t="s">
        <v>385</v>
      </c>
    </row>
    <row r="322" spans="1:4" x14ac:dyDescent="0.25">
      <c r="A322" s="273"/>
      <c r="C322" s="274">
        <v>561</v>
      </c>
      <c r="D322" s="275" t="s">
        <v>386</v>
      </c>
    </row>
    <row r="323" spans="1:4" x14ac:dyDescent="0.25">
      <c r="A323" s="273"/>
      <c r="C323" s="274">
        <v>565</v>
      </c>
      <c r="D323" s="275" t="s">
        <v>387</v>
      </c>
    </row>
    <row r="324" spans="1:4" x14ac:dyDescent="0.25">
      <c r="A324" s="273"/>
      <c r="C324" s="274">
        <v>566</v>
      </c>
      <c r="D324" s="275" t="s">
        <v>388</v>
      </c>
    </row>
    <row r="325" spans="1:4" x14ac:dyDescent="0.25">
      <c r="A325" s="273"/>
      <c r="C325" s="274">
        <v>567</v>
      </c>
      <c r="D325" s="275" t="s">
        <v>389</v>
      </c>
    </row>
    <row r="326" spans="1:4" x14ac:dyDescent="0.25">
      <c r="A326" s="273"/>
      <c r="C326" s="274">
        <v>568</v>
      </c>
      <c r="D326" s="275" t="s">
        <v>390</v>
      </c>
    </row>
    <row r="327" spans="1:4" x14ac:dyDescent="0.25">
      <c r="A327" s="273"/>
      <c r="C327" s="274">
        <v>569</v>
      </c>
      <c r="D327" s="275" t="s">
        <v>391</v>
      </c>
    </row>
    <row r="328" spans="1:4" x14ac:dyDescent="0.25">
      <c r="A328" s="273"/>
      <c r="C328" s="274">
        <v>570</v>
      </c>
      <c r="D328" s="275" t="s">
        <v>392</v>
      </c>
    </row>
    <row r="329" spans="1:4" x14ac:dyDescent="0.25">
      <c r="A329" s="273"/>
      <c r="C329" s="274">
        <v>571</v>
      </c>
      <c r="D329" s="275" t="s">
        <v>393</v>
      </c>
    </row>
    <row r="330" spans="1:4" x14ac:dyDescent="0.25">
      <c r="A330" s="273"/>
      <c r="C330" s="274">
        <v>572</v>
      </c>
      <c r="D330" s="275" t="s">
        <v>394</v>
      </c>
    </row>
    <row r="331" spans="1:4" x14ac:dyDescent="0.25">
      <c r="A331" s="273"/>
      <c r="C331" s="274">
        <v>573</v>
      </c>
      <c r="D331" s="275" t="s">
        <v>395</v>
      </c>
    </row>
    <row r="332" spans="1:4" x14ac:dyDescent="0.25">
      <c r="A332" s="273"/>
      <c r="C332" s="274">
        <v>574</v>
      </c>
      <c r="D332" s="275" t="s">
        <v>396</v>
      </c>
    </row>
    <row r="333" spans="1:4" x14ac:dyDescent="0.25">
      <c r="A333" s="273"/>
      <c r="C333" s="274">
        <v>575</v>
      </c>
      <c r="D333" s="275" t="s">
        <v>397</v>
      </c>
    </row>
    <row r="334" spans="1:4" x14ac:dyDescent="0.25">
      <c r="A334" s="273"/>
      <c r="C334" s="274">
        <v>576</v>
      </c>
      <c r="D334" s="275" t="s">
        <v>398</v>
      </c>
    </row>
    <row r="335" spans="1:4" x14ac:dyDescent="0.25">
      <c r="A335" s="273"/>
      <c r="C335" s="274">
        <v>580</v>
      </c>
      <c r="D335" s="275" t="s">
        <v>399</v>
      </c>
    </row>
    <row r="336" spans="1:4" x14ac:dyDescent="0.25">
      <c r="A336" s="273"/>
      <c r="C336" s="274">
        <v>581</v>
      </c>
      <c r="D336" s="275" t="s">
        <v>400</v>
      </c>
    </row>
    <row r="337" spans="1:4" x14ac:dyDescent="0.25">
      <c r="A337" s="273"/>
      <c r="C337" s="274">
        <v>582</v>
      </c>
      <c r="D337" s="275" t="s">
        <v>401</v>
      </c>
    </row>
    <row r="338" spans="1:4" x14ac:dyDescent="0.25">
      <c r="A338" s="273"/>
      <c r="C338" s="274">
        <v>583</v>
      </c>
      <c r="D338" s="275" t="s">
        <v>402</v>
      </c>
    </row>
    <row r="339" spans="1:4" x14ac:dyDescent="0.25">
      <c r="A339" s="273"/>
      <c r="C339" s="274">
        <v>584</v>
      </c>
      <c r="D339" s="275" t="s">
        <v>403</v>
      </c>
    </row>
    <row r="340" spans="1:4" x14ac:dyDescent="0.25">
      <c r="A340" s="273"/>
      <c r="C340" s="274">
        <v>585</v>
      </c>
      <c r="D340" s="275" t="s">
        <v>404</v>
      </c>
    </row>
    <row r="341" spans="1:4" x14ac:dyDescent="0.25">
      <c r="A341" s="273"/>
      <c r="C341" s="274">
        <v>586</v>
      </c>
      <c r="D341" s="275" t="s">
        <v>405</v>
      </c>
    </row>
    <row r="342" spans="1:4" x14ac:dyDescent="0.25">
      <c r="A342" s="273"/>
      <c r="C342" s="274">
        <v>587</v>
      </c>
      <c r="D342" s="275" t="s">
        <v>406</v>
      </c>
    </row>
    <row r="343" spans="1:4" x14ac:dyDescent="0.25">
      <c r="A343" s="273"/>
      <c r="C343" s="274">
        <v>588</v>
      </c>
      <c r="D343" s="275" t="s">
        <v>407</v>
      </c>
    </row>
    <row r="344" spans="1:4" x14ac:dyDescent="0.25">
      <c r="A344" s="273"/>
      <c r="C344" s="274">
        <v>589</v>
      </c>
      <c r="D344" s="275" t="s">
        <v>408</v>
      </c>
    </row>
    <row r="345" spans="1:4" x14ac:dyDescent="0.25">
      <c r="A345" s="273"/>
      <c r="C345" s="274">
        <v>593</v>
      </c>
      <c r="D345" s="275" t="s">
        <v>409</v>
      </c>
    </row>
    <row r="346" spans="1:4" x14ac:dyDescent="0.25">
      <c r="A346" s="273"/>
      <c r="C346" s="274">
        <v>594</v>
      </c>
      <c r="D346" s="275" t="s">
        <v>410</v>
      </c>
    </row>
    <row r="347" spans="1:4" x14ac:dyDescent="0.25">
      <c r="A347" s="273"/>
      <c r="C347" s="274">
        <v>595</v>
      </c>
      <c r="D347" s="275" t="s">
        <v>411</v>
      </c>
    </row>
    <row r="348" spans="1:4" x14ac:dyDescent="0.25">
      <c r="A348" s="273"/>
      <c r="C348" s="274">
        <v>597</v>
      </c>
      <c r="D348" s="275" t="s">
        <v>412</v>
      </c>
    </row>
    <row r="349" spans="1:4" x14ac:dyDescent="0.25">
      <c r="A349" s="273"/>
      <c r="C349" s="274">
        <v>598</v>
      </c>
      <c r="D349" s="275" t="s">
        <v>413</v>
      </c>
    </row>
    <row r="350" spans="1:4" x14ac:dyDescent="0.25">
      <c r="A350" s="273"/>
      <c r="C350" s="274">
        <v>599</v>
      </c>
      <c r="D350" s="275" t="s">
        <v>414</v>
      </c>
    </row>
    <row r="351" spans="1:4" x14ac:dyDescent="0.25">
      <c r="A351" s="273"/>
      <c r="C351" s="274">
        <v>600</v>
      </c>
      <c r="D351" s="275" t="s">
        <v>415</v>
      </c>
    </row>
    <row r="352" spans="1:4" x14ac:dyDescent="0.25">
      <c r="A352" s="273"/>
      <c r="C352" s="274">
        <v>601</v>
      </c>
      <c r="D352" s="275" t="s">
        <v>416</v>
      </c>
    </row>
    <row r="353" spans="1:4" x14ac:dyDescent="0.25">
      <c r="A353" s="273"/>
      <c r="C353" s="274">
        <v>602</v>
      </c>
      <c r="D353" s="275" t="s">
        <v>417</v>
      </c>
    </row>
    <row r="354" spans="1:4" x14ac:dyDescent="0.25">
      <c r="A354" s="273"/>
      <c r="C354" s="274">
        <v>606</v>
      </c>
      <c r="D354" s="275" t="s">
        <v>418</v>
      </c>
    </row>
    <row r="355" spans="1:4" x14ac:dyDescent="0.25">
      <c r="A355" s="273"/>
      <c r="C355" s="274">
        <v>607</v>
      </c>
      <c r="D355" s="275" t="s">
        <v>419</v>
      </c>
    </row>
    <row r="356" spans="1:4" x14ac:dyDescent="0.25">
      <c r="A356" s="273"/>
      <c r="C356" s="274">
        <v>608</v>
      </c>
      <c r="D356" s="275" t="s">
        <v>420</v>
      </c>
    </row>
    <row r="357" spans="1:4" x14ac:dyDescent="0.25">
      <c r="A357" s="273"/>
      <c r="C357" s="274">
        <v>609</v>
      </c>
      <c r="D357" s="275" t="s">
        <v>421</v>
      </c>
    </row>
    <row r="358" spans="1:4" x14ac:dyDescent="0.25">
      <c r="A358" s="273"/>
      <c r="C358" s="274">
        <v>610</v>
      </c>
      <c r="D358" s="275" t="s">
        <v>422</v>
      </c>
    </row>
    <row r="359" spans="1:4" x14ac:dyDescent="0.25">
      <c r="A359" s="273"/>
      <c r="C359" s="274">
        <v>611</v>
      </c>
      <c r="D359" s="275" t="s">
        <v>423</v>
      </c>
    </row>
    <row r="360" spans="1:4" x14ac:dyDescent="0.25">
      <c r="A360" s="273"/>
      <c r="C360" s="274">
        <v>612</v>
      </c>
      <c r="D360" s="275" t="s">
        <v>424</v>
      </c>
    </row>
    <row r="361" spans="1:4" x14ac:dyDescent="0.25">
      <c r="A361" s="273"/>
      <c r="C361" s="274">
        <v>620</v>
      </c>
      <c r="D361" s="275" t="s">
        <v>425</v>
      </c>
    </row>
    <row r="362" spans="1:4" x14ac:dyDescent="0.25">
      <c r="A362" s="273"/>
      <c r="C362" s="274">
        <v>621</v>
      </c>
      <c r="D362" s="275" t="s">
        <v>426</v>
      </c>
    </row>
    <row r="363" spans="1:4" x14ac:dyDescent="0.25">
      <c r="A363" s="273"/>
      <c r="C363" s="274">
        <v>622</v>
      </c>
      <c r="D363" s="275" t="s">
        <v>427</v>
      </c>
    </row>
    <row r="364" spans="1:4" x14ac:dyDescent="0.25">
      <c r="A364" s="273"/>
      <c r="C364" s="274">
        <v>623</v>
      </c>
      <c r="D364" s="275" t="s">
        <v>428</v>
      </c>
    </row>
    <row r="365" spans="1:4" x14ac:dyDescent="0.25">
      <c r="A365" s="273"/>
      <c r="C365" s="274">
        <v>624</v>
      </c>
      <c r="D365" s="275" t="s">
        <v>429</v>
      </c>
    </row>
    <row r="366" spans="1:4" x14ac:dyDescent="0.25">
      <c r="A366" s="273"/>
      <c r="C366" s="274">
        <v>625</v>
      </c>
      <c r="D366" s="275" t="s">
        <v>430</v>
      </c>
    </row>
    <row r="367" spans="1:4" x14ac:dyDescent="0.25">
      <c r="A367" s="273"/>
      <c r="C367" s="274">
        <v>626</v>
      </c>
      <c r="D367" s="275" t="s">
        <v>431</v>
      </c>
    </row>
    <row r="368" spans="1:4" x14ac:dyDescent="0.25">
      <c r="A368" s="273"/>
      <c r="C368" s="274">
        <v>627</v>
      </c>
      <c r="D368" s="275" t="s">
        <v>432</v>
      </c>
    </row>
    <row r="369" spans="1:4" x14ac:dyDescent="0.25">
      <c r="A369" s="273"/>
      <c r="C369" s="274">
        <v>628</v>
      </c>
      <c r="D369" s="275" t="s">
        <v>433</v>
      </c>
    </row>
    <row r="370" spans="1:4" x14ac:dyDescent="0.25">
      <c r="A370" s="273"/>
      <c r="C370" s="274">
        <v>629</v>
      </c>
      <c r="D370" s="275" t="s">
        <v>434</v>
      </c>
    </row>
    <row r="371" spans="1:4" x14ac:dyDescent="0.25">
      <c r="A371" s="273"/>
      <c r="C371" s="274">
        <v>630</v>
      </c>
      <c r="D371" s="275" t="s">
        <v>435</v>
      </c>
    </row>
    <row r="372" spans="1:4" x14ac:dyDescent="0.25">
      <c r="A372" s="273"/>
      <c r="C372" s="274">
        <v>631</v>
      </c>
      <c r="D372" s="275" t="s">
        <v>436</v>
      </c>
    </row>
    <row r="373" spans="1:4" x14ac:dyDescent="0.25">
      <c r="A373" s="273"/>
      <c r="C373" s="274">
        <v>633</v>
      </c>
      <c r="D373" s="275" t="s">
        <v>437</v>
      </c>
    </row>
    <row r="374" spans="1:4" x14ac:dyDescent="0.25">
      <c r="A374" s="273"/>
      <c r="C374" s="274">
        <v>634</v>
      </c>
      <c r="D374" s="275" t="s">
        <v>438</v>
      </c>
    </row>
    <row r="375" spans="1:4" x14ac:dyDescent="0.25">
      <c r="A375" s="273"/>
      <c r="C375" s="274">
        <v>636</v>
      </c>
      <c r="D375" s="275" t="s">
        <v>439</v>
      </c>
    </row>
    <row r="376" spans="1:4" x14ac:dyDescent="0.25">
      <c r="A376" s="273"/>
      <c r="C376" s="274">
        <v>638</v>
      </c>
      <c r="D376" s="275" t="s">
        <v>440</v>
      </c>
    </row>
    <row r="377" spans="1:4" x14ac:dyDescent="0.25">
      <c r="A377" s="273"/>
      <c r="C377" s="274">
        <v>639</v>
      </c>
      <c r="D377" s="275" t="s">
        <v>441</v>
      </c>
    </row>
    <row r="378" spans="1:4" x14ac:dyDescent="0.25">
      <c r="A378" s="273"/>
      <c r="C378" s="274">
        <v>640</v>
      </c>
      <c r="D378" s="275" t="s">
        <v>442</v>
      </c>
    </row>
    <row r="379" spans="1:4" x14ac:dyDescent="0.25">
      <c r="A379" s="273"/>
      <c r="C379" s="274">
        <v>641</v>
      </c>
      <c r="D379" s="275" t="s">
        <v>443</v>
      </c>
    </row>
    <row r="380" spans="1:4" x14ac:dyDescent="0.25">
      <c r="A380" s="273"/>
      <c r="C380" s="274">
        <v>642</v>
      </c>
      <c r="D380" s="275" t="s">
        <v>444</v>
      </c>
    </row>
    <row r="381" spans="1:4" x14ac:dyDescent="0.25">
      <c r="A381" s="273"/>
      <c r="C381" s="274">
        <v>643</v>
      </c>
      <c r="D381" s="275" t="s">
        <v>950</v>
      </c>
    </row>
    <row r="382" spans="1:4" x14ac:dyDescent="0.25">
      <c r="A382" s="273"/>
      <c r="C382" s="274">
        <v>644</v>
      </c>
      <c r="D382" s="275" t="s">
        <v>951</v>
      </c>
    </row>
    <row r="383" spans="1:4" x14ac:dyDescent="0.25">
      <c r="A383" s="273"/>
      <c r="C383" s="274">
        <v>645</v>
      </c>
      <c r="D383" s="275" t="s">
        <v>952</v>
      </c>
    </row>
    <row r="384" spans="1:4" x14ac:dyDescent="0.25">
      <c r="A384" s="273"/>
      <c r="C384" s="274">
        <v>649</v>
      </c>
      <c r="D384" s="275" t="s">
        <v>445</v>
      </c>
    </row>
    <row r="385" spans="1:4" x14ac:dyDescent="0.25">
      <c r="A385" s="273"/>
      <c r="C385" s="274">
        <v>650</v>
      </c>
      <c r="D385" s="275" t="s">
        <v>446</v>
      </c>
    </row>
    <row r="386" spans="1:4" x14ac:dyDescent="0.25">
      <c r="A386" s="273"/>
      <c r="C386" s="274">
        <v>651</v>
      </c>
      <c r="D386" s="275" t="s">
        <v>447</v>
      </c>
    </row>
    <row r="387" spans="1:4" x14ac:dyDescent="0.25">
      <c r="A387" s="273"/>
      <c r="C387" s="274">
        <v>659</v>
      </c>
      <c r="D387" s="275" t="s">
        <v>448</v>
      </c>
    </row>
    <row r="388" spans="1:4" x14ac:dyDescent="0.25">
      <c r="A388" s="273"/>
      <c r="C388" s="274">
        <v>660</v>
      </c>
      <c r="D388" s="275" t="s">
        <v>449</v>
      </c>
    </row>
    <row r="389" spans="1:4" x14ac:dyDescent="0.25">
      <c r="A389" s="273"/>
      <c r="C389" s="274">
        <v>661</v>
      </c>
      <c r="D389" s="275" t="s">
        <v>450</v>
      </c>
    </row>
    <row r="390" spans="1:4" x14ac:dyDescent="0.25">
      <c r="A390" s="273"/>
      <c r="C390" s="274">
        <v>662</v>
      </c>
      <c r="D390" s="275" t="s">
        <v>451</v>
      </c>
    </row>
    <row r="391" spans="1:4" x14ac:dyDescent="0.25">
      <c r="A391" s="273"/>
      <c r="C391" s="274">
        <v>663</v>
      </c>
      <c r="D391" s="275" t="s">
        <v>953</v>
      </c>
    </row>
    <row r="392" spans="1:4" x14ac:dyDescent="0.25">
      <c r="A392" s="273"/>
      <c r="C392" s="274">
        <v>664</v>
      </c>
      <c r="D392" s="275" t="s">
        <v>954</v>
      </c>
    </row>
    <row r="393" spans="1:4" x14ac:dyDescent="0.25">
      <c r="A393" s="273"/>
      <c r="C393" s="274">
        <v>665</v>
      </c>
      <c r="D393" s="275" t="s">
        <v>955</v>
      </c>
    </row>
    <row r="394" spans="1:4" x14ac:dyDescent="0.25">
      <c r="A394" s="273"/>
      <c r="C394" s="274">
        <v>666</v>
      </c>
      <c r="D394" s="275" t="s">
        <v>956</v>
      </c>
    </row>
    <row r="395" spans="1:4" x14ac:dyDescent="0.25">
      <c r="A395" s="273"/>
      <c r="C395" s="274">
        <v>667</v>
      </c>
      <c r="D395" s="275" t="s">
        <v>452</v>
      </c>
    </row>
    <row r="396" spans="1:4" x14ac:dyDescent="0.25">
      <c r="A396" s="273"/>
      <c r="C396" s="274">
        <v>668</v>
      </c>
      <c r="D396" s="275" t="s">
        <v>453</v>
      </c>
    </row>
    <row r="397" spans="1:4" x14ac:dyDescent="0.25">
      <c r="A397" s="273"/>
      <c r="C397" s="274">
        <v>669</v>
      </c>
      <c r="D397" s="275" t="s">
        <v>454</v>
      </c>
    </row>
    <row r="398" spans="1:4" x14ac:dyDescent="0.25">
      <c r="A398" s="273"/>
      <c r="C398" s="274">
        <v>670</v>
      </c>
      <c r="D398" s="275" t="s">
        <v>455</v>
      </c>
    </row>
    <row r="399" spans="1:4" x14ac:dyDescent="0.25">
      <c r="A399" s="273"/>
      <c r="C399" s="274">
        <v>671</v>
      </c>
      <c r="D399" s="275" t="s">
        <v>456</v>
      </c>
    </row>
    <row r="400" spans="1:4" x14ac:dyDescent="0.25">
      <c r="A400" s="273"/>
      <c r="C400" s="274">
        <v>672</v>
      </c>
      <c r="D400" s="275" t="s">
        <v>457</v>
      </c>
    </row>
    <row r="401" spans="1:4" x14ac:dyDescent="0.25">
      <c r="A401" s="273"/>
      <c r="C401" s="274">
        <v>673</v>
      </c>
      <c r="D401" s="275" t="s">
        <v>957</v>
      </c>
    </row>
    <row r="402" spans="1:4" x14ac:dyDescent="0.25">
      <c r="A402" s="273"/>
      <c r="C402" s="274">
        <v>675</v>
      </c>
      <c r="D402" s="275" t="s">
        <v>458</v>
      </c>
    </row>
    <row r="403" spans="1:4" x14ac:dyDescent="0.25">
      <c r="A403" s="273"/>
      <c r="C403" s="274">
        <v>678</v>
      </c>
      <c r="D403" s="275" t="s">
        <v>459</v>
      </c>
    </row>
    <row r="404" spans="1:4" x14ac:dyDescent="0.25">
      <c r="A404" s="273"/>
      <c r="C404" s="274">
        <v>680</v>
      </c>
      <c r="D404" s="275" t="s">
        <v>460</v>
      </c>
    </row>
    <row r="405" spans="1:4" x14ac:dyDescent="0.25">
      <c r="A405" s="273"/>
      <c r="C405" s="274">
        <v>681</v>
      </c>
      <c r="D405" s="275" t="s">
        <v>461</v>
      </c>
    </row>
    <row r="406" spans="1:4" x14ac:dyDescent="0.25">
      <c r="A406" s="273"/>
      <c r="C406" s="274">
        <v>682</v>
      </c>
      <c r="D406" s="275" t="s">
        <v>462</v>
      </c>
    </row>
    <row r="407" spans="1:4" x14ac:dyDescent="0.25">
      <c r="A407" s="273"/>
      <c r="C407" s="274">
        <v>690</v>
      </c>
      <c r="D407" s="275" t="s">
        <v>463</v>
      </c>
    </row>
    <row r="408" spans="1:4" x14ac:dyDescent="0.25">
      <c r="A408" s="273"/>
      <c r="C408" s="274">
        <v>691</v>
      </c>
      <c r="D408" s="275" t="s">
        <v>464</v>
      </c>
    </row>
    <row r="409" spans="1:4" x14ac:dyDescent="0.25">
      <c r="A409" s="273"/>
      <c r="C409" s="274">
        <v>692</v>
      </c>
      <c r="D409" s="275" t="s">
        <v>465</v>
      </c>
    </row>
    <row r="410" spans="1:4" x14ac:dyDescent="0.25">
      <c r="A410" s="273"/>
      <c r="C410" s="274">
        <v>693</v>
      </c>
      <c r="D410" s="275" t="s">
        <v>466</v>
      </c>
    </row>
    <row r="411" spans="1:4" x14ac:dyDescent="0.25">
      <c r="A411" s="273"/>
      <c r="C411" s="274">
        <v>694</v>
      </c>
      <c r="D411" s="275" t="s">
        <v>958</v>
      </c>
    </row>
    <row r="412" spans="1:4" x14ac:dyDescent="0.25">
      <c r="A412" s="273"/>
      <c r="C412" s="274">
        <v>695</v>
      </c>
      <c r="D412" s="275" t="s">
        <v>467</v>
      </c>
    </row>
    <row r="413" spans="1:4" x14ac:dyDescent="0.25">
      <c r="A413" s="273"/>
      <c r="C413" s="274">
        <v>696</v>
      </c>
      <c r="D413" s="275" t="s">
        <v>960</v>
      </c>
    </row>
    <row r="414" spans="1:4" x14ac:dyDescent="0.25">
      <c r="A414" s="273"/>
      <c r="C414" s="274">
        <v>697</v>
      </c>
      <c r="D414" s="275" t="s">
        <v>468</v>
      </c>
    </row>
    <row r="415" spans="1:4" x14ac:dyDescent="0.25">
      <c r="A415" s="273"/>
      <c r="C415" s="274">
        <v>698</v>
      </c>
      <c r="D415" s="275" t="s">
        <v>959</v>
      </c>
    </row>
    <row r="416" spans="1:4" x14ac:dyDescent="0.25">
      <c r="A416" s="273"/>
      <c r="C416" s="274">
        <v>699</v>
      </c>
      <c r="D416" s="275" t="s">
        <v>469</v>
      </c>
    </row>
    <row r="417" spans="1:4" x14ac:dyDescent="0.25">
      <c r="A417" s="273"/>
      <c r="C417" s="274">
        <v>700</v>
      </c>
      <c r="D417" s="275" t="s">
        <v>470</v>
      </c>
    </row>
    <row r="418" spans="1:4" x14ac:dyDescent="0.25">
      <c r="A418" s="273"/>
      <c r="C418" s="274">
        <v>701</v>
      </c>
      <c r="D418" s="275" t="s">
        <v>471</v>
      </c>
    </row>
    <row r="419" spans="1:4" x14ac:dyDescent="0.25">
      <c r="A419" s="273"/>
      <c r="C419" s="274">
        <v>702</v>
      </c>
      <c r="D419" s="275" t="s">
        <v>472</v>
      </c>
    </row>
    <row r="420" spans="1:4" x14ac:dyDescent="0.25">
      <c r="A420" s="273"/>
      <c r="C420" s="274">
        <v>703</v>
      </c>
      <c r="D420" s="275" t="s">
        <v>473</v>
      </c>
    </row>
    <row r="421" spans="1:4" x14ac:dyDescent="0.25">
      <c r="A421" s="273"/>
      <c r="C421" s="274">
        <v>704</v>
      </c>
      <c r="D421" s="275" t="s">
        <v>474</v>
      </c>
    </row>
    <row r="422" spans="1:4" x14ac:dyDescent="0.25">
      <c r="A422" s="273"/>
      <c r="C422" s="274">
        <v>705</v>
      </c>
      <c r="D422" s="275" t="s">
        <v>475</v>
      </c>
    </row>
    <row r="423" spans="1:4" x14ac:dyDescent="0.25">
      <c r="A423" s="273"/>
      <c r="C423" s="274">
        <v>706</v>
      </c>
      <c r="D423" s="275" t="s">
        <v>476</v>
      </c>
    </row>
    <row r="424" spans="1:4" x14ac:dyDescent="0.25">
      <c r="A424" s="273"/>
      <c r="C424" s="274">
        <v>708</v>
      </c>
      <c r="D424" s="275" t="s">
        <v>477</v>
      </c>
    </row>
    <row r="425" spans="1:4" x14ac:dyDescent="0.25">
      <c r="A425" s="273"/>
      <c r="C425" s="274">
        <v>709</v>
      </c>
      <c r="D425" s="275" t="s">
        <v>478</v>
      </c>
    </row>
    <row r="426" spans="1:4" x14ac:dyDescent="0.25">
      <c r="A426" s="273"/>
      <c r="C426" s="274">
        <v>710</v>
      </c>
      <c r="D426" s="275" t="s">
        <v>479</v>
      </c>
    </row>
    <row r="427" spans="1:4" x14ac:dyDescent="0.25">
      <c r="A427" s="273"/>
      <c r="C427" s="274">
        <v>711</v>
      </c>
      <c r="D427" s="275" t="s">
        <v>480</v>
      </c>
    </row>
    <row r="428" spans="1:4" x14ac:dyDescent="0.25">
      <c r="A428" s="273"/>
      <c r="C428" s="274">
        <v>712</v>
      </c>
      <c r="D428" s="275" t="s">
        <v>481</v>
      </c>
    </row>
    <row r="429" spans="1:4" x14ac:dyDescent="0.25">
      <c r="A429" s="273"/>
      <c r="C429" s="274">
        <v>713</v>
      </c>
      <c r="D429" s="275" t="s">
        <v>961</v>
      </c>
    </row>
    <row r="430" spans="1:4" x14ac:dyDescent="0.25">
      <c r="A430" s="273"/>
      <c r="C430" s="274">
        <v>730</v>
      </c>
      <c r="D430" s="275" t="s">
        <v>482</v>
      </c>
    </row>
    <row r="431" spans="1:4" x14ac:dyDescent="0.25">
      <c r="A431" s="273"/>
      <c r="C431" s="274">
        <v>731</v>
      </c>
      <c r="D431" s="275" t="s">
        <v>483</v>
      </c>
    </row>
    <row r="432" spans="1:4" x14ac:dyDescent="0.25">
      <c r="A432" s="273"/>
      <c r="C432" s="274">
        <v>732</v>
      </c>
      <c r="D432" s="275" t="s">
        <v>484</v>
      </c>
    </row>
    <row r="433" spans="1:4" x14ac:dyDescent="0.25">
      <c r="A433" s="273"/>
      <c r="C433" s="274">
        <v>733</v>
      </c>
      <c r="D433" s="275" t="s">
        <v>485</v>
      </c>
    </row>
    <row r="434" spans="1:4" x14ac:dyDescent="0.25">
      <c r="A434" s="273"/>
      <c r="C434" s="274">
        <v>740</v>
      </c>
      <c r="D434" s="275" t="s">
        <v>486</v>
      </c>
    </row>
    <row r="435" spans="1:4" x14ac:dyDescent="0.25">
      <c r="A435" s="273"/>
      <c r="C435" s="274">
        <v>746</v>
      </c>
      <c r="D435" s="275" t="s">
        <v>968</v>
      </c>
    </row>
    <row r="436" spans="1:4" x14ac:dyDescent="0.25">
      <c r="A436" s="273"/>
      <c r="C436" s="274">
        <v>747</v>
      </c>
      <c r="D436" s="275" t="s">
        <v>969</v>
      </c>
    </row>
    <row r="437" spans="1:4" x14ac:dyDescent="0.25">
      <c r="A437" s="273"/>
      <c r="C437" s="274">
        <v>751</v>
      </c>
      <c r="D437" s="275" t="s">
        <v>447</v>
      </c>
    </row>
    <row r="438" spans="1:4" x14ac:dyDescent="0.25">
      <c r="A438" s="273"/>
      <c r="C438" s="274">
        <v>752</v>
      </c>
      <c r="D438" s="275" t="s">
        <v>487</v>
      </c>
    </row>
    <row r="439" spans="1:4" x14ac:dyDescent="0.25">
      <c r="A439" s="273"/>
      <c r="C439" s="274">
        <v>753</v>
      </c>
      <c r="D439" s="275" t="s">
        <v>488</v>
      </c>
    </row>
    <row r="440" spans="1:4" x14ac:dyDescent="0.25">
      <c r="A440" s="273"/>
      <c r="C440" s="274">
        <v>754</v>
      </c>
      <c r="D440" s="275" t="s">
        <v>489</v>
      </c>
    </row>
    <row r="441" spans="1:4" x14ac:dyDescent="0.25">
      <c r="A441" s="273"/>
      <c r="C441" s="274">
        <v>755</v>
      </c>
      <c r="D441" s="275" t="s">
        <v>490</v>
      </c>
    </row>
    <row r="442" spans="1:4" x14ac:dyDescent="0.25">
      <c r="A442" s="273"/>
      <c r="C442" s="274">
        <v>759</v>
      </c>
      <c r="D442" s="275" t="s">
        <v>491</v>
      </c>
    </row>
    <row r="443" spans="1:4" x14ac:dyDescent="0.25">
      <c r="A443" s="273"/>
      <c r="C443" s="274">
        <v>760</v>
      </c>
      <c r="D443" s="275" t="s">
        <v>970</v>
      </c>
    </row>
    <row r="444" spans="1:4" x14ac:dyDescent="0.25">
      <c r="A444" s="273"/>
      <c r="C444" s="274">
        <v>761</v>
      </c>
      <c r="D444" s="275" t="s">
        <v>492</v>
      </c>
    </row>
    <row r="445" spans="1:4" x14ac:dyDescent="0.25">
      <c r="A445" s="273"/>
      <c r="C445" s="274">
        <v>762</v>
      </c>
      <c r="D445" s="275" t="s">
        <v>493</v>
      </c>
    </row>
    <row r="446" spans="1:4" x14ac:dyDescent="0.25">
      <c r="A446" s="273"/>
      <c r="C446" s="274">
        <v>763</v>
      </c>
      <c r="D446" s="275" t="s">
        <v>962</v>
      </c>
    </row>
    <row r="447" spans="1:4" x14ac:dyDescent="0.25">
      <c r="A447" s="273"/>
      <c r="C447" s="274">
        <v>766</v>
      </c>
      <c r="D447" s="275" t="s">
        <v>971</v>
      </c>
    </row>
    <row r="448" spans="1:4" x14ac:dyDescent="0.25">
      <c r="A448" s="273"/>
      <c r="C448" s="274">
        <v>767</v>
      </c>
      <c r="D448" s="275" t="s">
        <v>972</v>
      </c>
    </row>
    <row r="449" spans="1:4" x14ac:dyDescent="0.25">
      <c r="A449" s="273"/>
      <c r="C449" s="274">
        <v>768</v>
      </c>
      <c r="D449" s="275" t="s">
        <v>494</v>
      </c>
    </row>
    <row r="450" spans="1:4" x14ac:dyDescent="0.25">
      <c r="A450" s="273"/>
      <c r="C450" s="274">
        <v>769</v>
      </c>
      <c r="D450" s="275" t="s">
        <v>495</v>
      </c>
    </row>
    <row r="451" spans="1:4" x14ac:dyDescent="0.25">
      <c r="A451" s="273"/>
      <c r="C451" s="274">
        <v>770</v>
      </c>
      <c r="D451" s="275" t="s">
        <v>496</v>
      </c>
    </row>
    <row r="452" spans="1:4" x14ac:dyDescent="0.25">
      <c r="A452" s="273"/>
      <c r="C452" s="274">
        <v>771</v>
      </c>
      <c r="D452" s="275" t="s">
        <v>497</v>
      </c>
    </row>
    <row r="453" spans="1:4" x14ac:dyDescent="0.25">
      <c r="A453" s="273"/>
      <c r="C453" s="274">
        <v>772</v>
      </c>
      <c r="D453" s="275" t="s">
        <v>498</v>
      </c>
    </row>
    <row r="454" spans="1:4" x14ac:dyDescent="0.25">
      <c r="A454" s="273"/>
      <c r="C454" s="274">
        <v>773</v>
      </c>
      <c r="D454" s="275" t="s">
        <v>963</v>
      </c>
    </row>
    <row r="455" spans="1:4" x14ac:dyDescent="0.25">
      <c r="A455" s="273"/>
      <c r="C455" s="274">
        <v>774</v>
      </c>
      <c r="D455" s="275" t="s">
        <v>499</v>
      </c>
    </row>
    <row r="456" spans="1:4" x14ac:dyDescent="0.25">
      <c r="A456" s="273"/>
      <c r="C456" s="274">
        <v>775</v>
      </c>
      <c r="D456" s="275" t="s">
        <v>500</v>
      </c>
    </row>
    <row r="457" spans="1:4" x14ac:dyDescent="0.25">
      <c r="A457" s="273"/>
      <c r="C457" s="274">
        <v>778</v>
      </c>
      <c r="D457" s="275" t="s">
        <v>501</v>
      </c>
    </row>
    <row r="458" spans="1:4" x14ac:dyDescent="0.25">
      <c r="A458" s="273"/>
      <c r="C458" s="274">
        <v>790</v>
      </c>
      <c r="D458" s="275" t="s">
        <v>502</v>
      </c>
    </row>
    <row r="459" spans="1:4" x14ac:dyDescent="0.25">
      <c r="A459" s="273"/>
      <c r="C459" s="274">
        <v>791</v>
      </c>
      <c r="D459" s="275" t="s">
        <v>503</v>
      </c>
    </row>
    <row r="460" spans="1:4" x14ac:dyDescent="0.25">
      <c r="A460" s="273"/>
      <c r="C460" s="274">
        <v>792</v>
      </c>
      <c r="D460" s="275" t="s">
        <v>504</v>
      </c>
    </row>
    <row r="461" spans="1:4" x14ac:dyDescent="0.25">
      <c r="A461" s="273"/>
      <c r="C461" s="274">
        <v>793</v>
      </c>
      <c r="D461" s="275" t="s">
        <v>505</v>
      </c>
    </row>
    <row r="462" spans="1:4" x14ac:dyDescent="0.25">
      <c r="A462" s="273"/>
      <c r="C462" s="274">
        <v>794</v>
      </c>
      <c r="D462" s="275" t="s">
        <v>506</v>
      </c>
    </row>
    <row r="463" spans="1:4" x14ac:dyDescent="0.25">
      <c r="A463" s="273"/>
      <c r="C463" s="274">
        <v>795</v>
      </c>
      <c r="D463" s="275" t="s">
        <v>507</v>
      </c>
    </row>
    <row r="464" spans="1:4" x14ac:dyDescent="0.25">
      <c r="A464" s="273"/>
      <c r="C464" s="274">
        <v>796</v>
      </c>
      <c r="D464" s="275" t="s">
        <v>964</v>
      </c>
    </row>
    <row r="465" spans="1:4" x14ac:dyDescent="0.25">
      <c r="A465" s="273"/>
      <c r="C465" s="274">
        <v>797</v>
      </c>
      <c r="D465" s="275" t="s">
        <v>508</v>
      </c>
    </row>
    <row r="466" spans="1:4" x14ac:dyDescent="0.25">
      <c r="A466" s="273"/>
      <c r="C466" s="274">
        <v>798</v>
      </c>
      <c r="D466" s="275" t="s">
        <v>965</v>
      </c>
    </row>
    <row r="467" spans="1:4" x14ac:dyDescent="0.25">
      <c r="A467" s="273"/>
      <c r="C467" s="274">
        <v>799</v>
      </c>
      <c r="D467" s="275" t="s">
        <v>509</v>
      </c>
    </row>
    <row r="468" spans="1:4" x14ac:dyDescent="0.25">
      <c r="A468" s="273"/>
      <c r="C468" s="274">
        <v>800</v>
      </c>
      <c r="D468" s="275" t="s">
        <v>510</v>
      </c>
    </row>
    <row r="469" spans="1:4" x14ac:dyDescent="0.25">
      <c r="A469" s="273"/>
      <c r="C469" s="274">
        <v>802</v>
      </c>
      <c r="D469" s="275" t="s">
        <v>966</v>
      </c>
    </row>
    <row r="470" spans="1:4" x14ac:dyDescent="0.25">
      <c r="A470" s="273"/>
      <c r="C470" s="274">
        <v>810</v>
      </c>
      <c r="D470" s="275" t="s">
        <v>511</v>
      </c>
    </row>
    <row r="471" spans="1:4" x14ac:dyDescent="0.25">
      <c r="A471" s="273"/>
      <c r="C471" s="274">
        <v>811</v>
      </c>
      <c r="D471" s="275" t="s">
        <v>512</v>
      </c>
    </row>
    <row r="472" spans="1:4" x14ac:dyDescent="0.25">
      <c r="A472" s="273"/>
      <c r="C472" s="274">
        <v>812</v>
      </c>
      <c r="D472" s="275" t="s">
        <v>513</v>
      </c>
    </row>
    <row r="473" spans="1:4" x14ac:dyDescent="0.25">
      <c r="A473" s="273"/>
      <c r="C473" s="274">
        <v>813</v>
      </c>
      <c r="D473" s="275" t="s">
        <v>967</v>
      </c>
    </row>
    <row r="474" spans="1:4" x14ac:dyDescent="0.25">
      <c r="A474" s="273"/>
      <c r="C474" s="274">
        <v>820</v>
      </c>
      <c r="D474" s="275" t="s">
        <v>514</v>
      </c>
    </row>
    <row r="475" spans="1:4" x14ac:dyDescent="0.25">
      <c r="A475" s="273"/>
      <c r="C475" s="274">
        <v>821</v>
      </c>
      <c r="D475" s="275" t="s">
        <v>515</v>
      </c>
    </row>
    <row r="476" spans="1:4" x14ac:dyDescent="0.25">
      <c r="A476" s="273"/>
      <c r="C476" s="274">
        <v>830</v>
      </c>
      <c r="D476" s="275" t="s">
        <v>435</v>
      </c>
    </row>
    <row r="477" spans="1:4" x14ac:dyDescent="0.25">
      <c r="A477" s="273"/>
      <c r="C477" s="274">
        <v>833</v>
      </c>
      <c r="D477" s="275" t="s">
        <v>437</v>
      </c>
    </row>
    <row r="478" spans="1:4" x14ac:dyDescent="0.25">
      <c r="A478" s="273"/>
      <c r="C478" s="274">
        <v>834</v>
      </c>
      <c r="D478" s="275" t="s">
        <v>516</v>
      </c>
    </row>
    <row r="479" spans="1:4" x14ac:dyDescent="0.25">
      <c r="A479" s="273"/>
      <c r="C479" s="274">
        <v>835</v>
      </c>
      <c r="D479" s="275" t="s">
        <v>517</v>
      </c>
    </row>
    <row r="480" spans="1:4" x14ac:dyDescent="0.25">
      <c r="A480" s="273"/>
      <c r="C480" s="274">
        <v>836</v>
      </c>
      <c r="D480" s="275" t="s">
        <v>518</v>
      </c>
    </row>
    <row r="481" spans="1:4" x14ac:dyDescent="0.25">
      <c r="A481" s="273"/>
      <c r="C481" s="274">
        <v>837</v>
      </c>
      <c r="D481" s="275" t="s">
        <v>519</v>
      </c>
    </row>
    <row r="482" spans="1:4" x14ac:dyDescent="0.25">
      <c r="A482" s="273"/>
      <c r="C482" s="274">
        <v>838</v>
      </c>
      <c r="D482" s="275" t="s">
        <v>440</v>
      </c>
    </row>
    <row r="483" spans="1:4" x14ac:dyDescent="0.25">
      <c r="A483" s="273"/>
      <c r="C483" s="274">
        <v>840</v>
      </c>
      <c r="D483" s="275" t="s">
        <v>520</v>
      </c>
    </row>
    <row r="484" spans="1:4" x14ac:dyDescent="0.25">
      <c r="A484" s="273"/>
      <c r="C484" s="274">
        <v>841</v>
      </c>
      <c r="D484" s="275" t="s">
        <v>521</v>
      </c>
    </row>
    <row r="485" spans="1:4" x14ac:dyDescent="0.25">
      <c r="A485" s="273"/>
      <c r="C485" s="274">
        <v>842</v>
      </c>
      <c r="D485" s="275" t="s">
        <v>522</v>
      </c>
    </row>
    <row r="486" spans="1:4" x14ac:dyDescent="0.25">
      <c r="A486" s="273"/>
      <c r="C486" s="274">
        <v>850</v>
      </c>
      <c r="D486" s="275" t="s">
        <v>523</v>
      </c>
    </row>
    <row r="487" spans="1:4" x14ac:dyDescent="0.25">
      <c r="A487" s="273"/>
      <c r="C487" s="274">
        <v>851</v>
      </c>
      <c r="D487" s="275" t="s">
        <v>524</v>
      </c>
    </row>
    <row r="488" spans="1:4" x14ac:dyDescent="0.25">
      <c r="A488" s="273"/>
      <c r="C488" s="274">
        <v>860</v>
      </c>
      <c r="D488" s="275" t="s">
        <v>525</v>
      </c>
    </row>
    <row r="489" spans="1:4" x14ac:dyDescent="0.25">
      <c r="A489" s="273"/>
      <c r="C489" s="274">
        <v>862</v>
      </c>
      <c r="D489" s="275" t="s">
        <v>526</v>
      </c>
    </row>
    <row r="490" spans="1:4" x14ac:dyDescent="0.25">
      <c r="A490" s="273"/>
      <c r="C490" s="274">
        <v>891</v>
      </c>
      <c r="D490" s="275" t="s">
        <v>527</v>
      </c>
    </row>
    <row r="491" spans="1:4" x14ac:dyDescent="0.25">
      <c r="A491" s="273"/>
      <c r="C491" s="274">
        <v>892</v>
      </c>
      <c r="D491" s="275" t="s">
        <v>528</v>
      </c>
    </row>
    <row r="492" spans="1:4" x14ac:dyDescent="0.25">
      <c r="A492" s="273"/>
      <c r="C492" s="274">
        <v>900</v>
      </c>
      <c r="D492" s="275" t="s">
        <v>529</v>
      </c>
    </row>
    <row r="493" spans="1:4" x14ac:dyDescent="0.25">
      <c r="A493" s="273"/>
      <c r="C493" s="274">
        <v>902</v>
      </c>
      <c r="D493" s="275" t="s">
        <v>530</v>
      </c>
    </row>
    <row r="494" spans="1:4" x14ac:dyDescent="0.25">
      <c r="A494" s="273"/>
      <c r="C494" s="274">
        <v>910</v>
      </c>
      <c r="D494" s="275" t="s">
        <v>531</v>
      </c>
    </row>
    <row r="495" spans="1:4" x14ac:dyDescent="0.25">
      <c r="A495" s="273"/>
      <c r="C495" s="274">
        <v>911</v>
      </c>
      <c r="D495" s="275" t="s">
        <v>532</v>
      </c>
    </row>
    <row r="496" spans="1:4" x14ac:dyDescent="0.25">
      <c r="A496" s="273"/>
      <c r="C496" s="274">
        <v>912</v>
      </c>
      <c r="D496" s="275" t="s">
        <v>533</v>
      </c>
    </row>
    <row r="497" spans="1:4" x14ac:dyDescent="0.25">
      <c r="A497" s="273"/>
      <c r="C497" s="274">
        <v>920</v>
      </c>
      <c r="D497" s="275" t="s">
        <v>534</v>
      </c>
    </row>
    <row r="498" spans="1:4" x14ac:dyDescent="0.25">
      <c r="A498" s="273"/>
      <c r="C498" s="274">
        <v>921</v>
      </c>
      <c r="D498" s="275" t="s">
        <v>515</v>
      </c>
    </row>
    <row r="499" spans="1:4" x14ac:dyDescent="0.25">
      <c r="A499" s="273"/>
      <c r="C499" s="274">
        <v>940</v>
      </c>
      <c r="D499" s="275" t="s">
        <v>535</v>
      </c>
    </row>
    <row r="500" spans="1:4" x14ac:dyDescent="0.25">
      <c r="A500" s="273"/>
      <c r="C500" s="274">
        <v>941</v>
      </c>
      <c r="D500" s="275" t="s">
        <v>536</v>
      </c>
    </row>
    <row r="501" spans="1:4" x14ac:dyDescent="0.25">
      <c r="A501" s="273"/>
      <c r="C501" s="274">
        <v>942</v>
      </c>
      <c r="D501" s="275" t="s">
        <v>537</v>
      </c>
    </row>
    <row r="502" spans="1:4" x14ac:dyDescent="0.25">
      <c r="A502" s="273"/>
      <c r="C502" s="274">
        <v>950</v>
      </c>
      <c r="D502" s="275" t="s">
        <v>538</v>
      </c>
    </row>
    <row r="503" spans="1:4" x14ac:dyDescent="0.25">
      <c r="A503" s="273"/>
      <c r="C503" s="274">
        <v>951</v>
      </c>
      <c r="D503" s="275" t="s">
        <v>539</v>
      </c>
    </row>
    <row r="504" spans="1:4" x14ac:dyDescent="0.25">
      <c r="A504" s="273"/>
      <c r="C504" s="274">
        <v>960</v>
      </c>
      <c r="D504" s="275" t="s">
        <v>540</v>
      </c>
    </row>
    <row r="505" spans="1:4" x14ac:dyDescent="0.25">
      <c r="A505" s="273"/>
      <c r="C505" s="274">
        <v>962</v>
      </c>
      <c r="D505" s="275" t="s">
        <v>541</v>
      </c>
    </row>
    <row r="506" spans="1:4" x14ac:dyDescent="0.25">
      <c r="A506" s="273"/>
      <c r="C506" s="274">
        <v>991</v>
      </c>
      <c r="D506" s="275" t="s">
        <v>542</v>
      </c>
    </row>
    <row r="507" spans="1:4" x14ac:dyDescent="0.25">
      <c r="A507" s="273"/>
      <c r="C507" s="274">
        <v>992</v>
      </c>
      <c r="D507" s="275" t="s">
        <v>543</v>
      </c>
    </row>
    <row r="508" spans="1:4" x14ac:dyDescent="0.25">
      <c r="A508" s="273"/>
      <c r="C508" s="274">
        <v>993</v>
      </c>
      <c r="D508" s="275" t="s">
        <v>544</v>
      </c>
    </row>
    <row r="509" spans="1:4" x14ac:dyDescent="0.25">
      <c r="A509" s="273"/>
      <c r="C509" s="274">
        <v>994</v>
      </c>
      <c r="D509" s="275" t="s">
        <v>545</v>
      </c>
    </row>
    <row r="510" spans="1:4" x14ac:dyDescent="0.25">
      <c r="A510" s="273"/>
      <c r="C510" s="274">
        <v>1030</v>
      </c>
      <c r="D510" s="275" t="s">
        <v>546</v>
      </c>
    </row>
    <row r="511" spans="1:4" x14ac:dyDescent="0.25">
      <c r="A511" s="273"/>
      <c r="C511" s="274">
        <v>1034</v>
      </c>
      <c r="D511" s="275" t="s">
        <v>157</v>
      </c>
    </row>
    <row r="512" spans="1:4" x14ac:dyDescent="0.25">
      <c r="A512" s="273"/>
      <c r="C512" s="274">
        <v>1040</v>
      </c>
      <c r="D512" s="275" t="s">
        <v>547</v>
      </c>
    </row>
    <row r="513" spans="1:4" x14ac:dyDescent="0.25">
      <c r="A513" s="273"/>
      <c r="C513" s="274">
        <v>1044</v>
      </c>
      <c r="D513" s="275" t="s">
        <v>548</v>
      </c>
    </row>
    <row r="514" spans="1:4" x14ac:dyDescent="0.25">
      <c r="A514" s="273"/>
      <c r="C514" s="274">
        <v>1110</v>
      </c>
      <c r="D514" s="275" t="s">
        <v>549</v>
      </c>
    </row>
    <row r="515" spans="1:4" x14ac:dyDescent="0.25">
      <c r="A515" s="273"/>
      <c r="C515" s="274">
        <v>1111</v>
      </c>
      <c r="D515" s="275" t="s">
        <v>550</v>
      </c>
    </row>
    <row r="516" spans="1:4" x14ac:dyDescent="0.25">
      <c r="A516" s="273"/>
      <c r="C516" s="274">
        <v>1140</v>
      </c>
      <c r="D516" s="275" t="s">
        <v>551</v>
      </c>
    </row>
    <row r="517" spans="1:4" x14ac:dyDescent="0.25">
      <c r="A517" s="273"/>
      <c r="C517" s="274">
        <v>1141</v>
      </c>
      <c r="D517" s="275" t="s">
        <v>552</v>
      </c>
    </row>
    <row r="518" spans="1:4" x14ac:dyDescent="0.25">
      <c r="A518" s="273"/>
      <c r="C518" s="274">
        <v>1142</v>
      </c>
      <c r="D518" s="275" t="s">
        <v>553</v>
      </c>
    </row>
    <row r="519" spans="1:4" x14ac:dyDescent="0.25">
      <c r="A519" s="273"/>
      <c r="C519" s="274">
        <v>1143</v>
      </c>
      <c r="D519" s="275" t="s">
        <v>554</v>
      </c>
    </row>
    <row r="520" spans="1:4" x14ac:dyDescent="0.25">
      <c r="A520" s="273"/>
      <c r="C520" s="274">
        <v>1144</v>
      </c>
      <c r="D520" s="275" t="s">
        <v>555</v>
      </c>
    </row>
    <row r="521" spans="1:4" x14ac:dyDescent="0.25">
      <c r="A521" s="273"/>
      <c r="C521" s="274">
        <v>1145</v>
      </c>
      <c r="D521" s="275" t="s">
        <v>556</v>
      </c>
    </row>
    <row r="522" spans="1:4" x14ac:dyDescent="0.25">
      <c r="A522" s="273"/>
      <c r="C522" s="274">
        <v>1146</v>
      </c>
      <c r="D522" s="275" t="s">
        <v>557</v>
      </c>
    </row>
    <row r="523" spans="1:4" x14ac:dyDescent="0.25">
      <c r="A523" s="273"/>
      <c r="C523" s="274">
        <v>1340</v>
      </c>
      <c r="D523" s="275" t="s">
        <v>558</v>
      </c>
    </row>
    <row r="524" spans="1:4" x14ac:dyDescent="0.25">
      <c r="A524" s="273"/>
      <c r="C524" s="274">
        <v>1341</v>
      </c>
      <c r="D524" s="275" t="s">
        <v>559</v>
      </c>
    </row>
    <row r="525" spans="1:4" x14ac:dyDescent="0.25">
      <c r="A525" s="273"/>
      <c r="C525" s="274">
        <v>1370</v>
      </c>
      <c r="D525" s="275" t="s">
        <v>560</v>
      </c>
    </row>
    <row r="526" spans="1:4" x14ac:dyDescent="0.25">
      <c r="A526" s="273"/>
      <c r="C526" s="274">
        <v>1371</v>
      </c>
      <c r="D526" s="275" t="s">
        <v>561</v>
      </c>
    </row>
    <row r="527" spans="1:4" x14ac:dyDescent="0.25">
      <c r="A527" s="273"/>
      <c r="C527" s="274">
        <v>1533</v>
      </c>
      <c r="D527" s="275" t="s">
        <v>562</v>
      </c>
    </row>
    <row r="528" spans="1:4" x14ac:dyDescent="0.25">
      <c r="A528" s="273"/>
      <c r="C528" s="274">
        <v>1534</v>
      </c>
      <c r="D528" s="275" t="s">
        <v>563</v>
      </c>
    </row>
    <row r="529" spans="1:4" x14ac:dyDescent="0.25">
      <c r="A529" s="273"/>
      <c r="C529" s="274">
        <v>1535</v>
      </c>
      <c r="D529" s="275" t="s">
        <v>564</v>
      </c>
    </row>
    <row r="530" spans="1:4" x14ac:dyDescent="0.25">
      <c r="A530" s="273"/>
      <c r="C530" s="274">
        <v>1536</v>
      </c>
      <c r="D530" s="275" t="s">
        <v>565</v>
      </c>
    </row>
    <row r="531" spans="1:4" x14ac:dyDescent="0.25">
      <c r="A531" s="273"/>
      <c r="C531" s="274">
        <v>1543</v>
      </c>
      <c r="D531" s="275" t="s">
        <v>566</v>
      </c>
    </row>
    <row r="532" spans="1:4" x14ac:dyDescent="0.25">
      <c r="A532" s="273"/>
      <c r="C532" s="274">
        <v>1544</v>
      </c>
      <c r="D532" s="275" t="s">
        <v>567</v>
      </c>
    </row>
    <row r="533" spans="1:4" x14ac:dyDescent="0.25">
      <c r="A533" s="273"/>
      <c r="C533" s="274">
        <v>1545</v>
      </c>
      <c r="D533" s="275" t="s">
        <v>568</v>
      </c>
    </row>
    <row r="534" spans="1:4" x14ac:dyDescent="0.25">
      <c r="A534" s="273"/>
      <c r="C534" s="274">
        <v>1546</v>
      </c>
      <c r="D534" s="275" t="s">
        <v>569</v>
      </c>
    </row>
    <row r="535" spans="1:4" x14ac:dyDescent="0.25">
      <c r="A535" s="273"/>
      <c r="C535" s="274">
        <v>1603</v>
      </c>
      <c r="D535" s="275" t="s">
        <v>570</v>
      </c>
    </row>
    <row r="536" spans="1:4" x14ac:dyDescent="0.25">
      <c r="A536" s="273"/>
      <c r="C536" s="274">
        <v>1604</v>
      </c>
      <c r="D536" s="275" t="s">
        <v>571</v>
      </c>
    </row>
    <row r="537" spans="1:4" x14ac:dyDescent="0.25">
      <c r="A537" s="273"/>
      <c r="C537" s="274">
        <v>1605</v>
      </c>
      <c r="D537" s="275" t="s">
        <v>572</v>
      </c>
    </row>
    <row r="538" spans="1:4" x14ac:dyDescent="0.25">
      <c r="A538" s="273"/>
      <c r="C538" s="274">
        <v>1613</v>
      </c>
      <c r="D538" s="275" t="s">
        <v>573</v>
      </c>
    </row>
    <row r="539" spans="1:4" x14ac:dyDescent="0.25">
      <c r="A539" s="273"/>
      <c r="C539" s="274">
        <v>1614</v>
      </c>
      <c r="D539" s="275" t="s">
        <v>574</v>
      </c>
    </row>
    <row r="540" spans="1:4" x14ac:dyDescent="0.25">
      <c r="A540" s="273"/>
      <c r="C540" s="274">
        <v>1615</v>
      </c>
      <c r="D540" s="275" t="s">
        <v>575</v>
      </c>
    </row>
    <row r="541" spans="1:4" x14ac:dyDescent="0.25">
      <c r="A541" s="273"/>
      <c r="C541" s="274">
        <v>1623</v>
      </c>
      <c r="D541" s="275" t="s">
        <v>576</v>
      </c>
    </row>
    <row r="542" spans="1:4" x14ac:dyDescent="0.25">
      <c r="A542" s="273"/>
      <c r="C542" s="274">
        <v>1624</v>
      </c>
      <c r="D542" s="275" t="s">
        <v>577</v>
      </c>
    </row>
    <row r="543" spans="1:4" x14ac:dyDescent="0.25">
      <c r="A543" s="273"/>
      <c r="C543" s="274">
        <v>1625</v>
      </c>
      <c r="D543" s="275" t="s">
        <v>578</v>
      </c>
    </row>
    <row r="544" spans="1:4" x14ac:dyDescent="0.25">
      <c r="A544" s="273"/>
      <c r="C544" s="274">
        <v>1633</v>
      </c>
      <c r="D544" s="275" t="s">
        <v>579</v>
      </c>
    </row>
    <row r="545" spans="1:4" x14ac:dyDescent="0.25">
      <c r="A545" s="273"/>
      <c r="C545" s="274">
        <v>1634</v>
      </c>
      <c r="D545" s="275" t="s">
        <v>580</v>
      </c>
    </row>
    <row r="546" spans="1:4" x14ac:dyDescent="0.25">
      <c r="A546" s="273"/>
      <c r="C546" s="274">
        <v>1635</v>
      </c>
      <c r="D546" s="275" t="s">
        <v>581</v>
      </c>
    </row>
    <row r="547" spans="1:4" x14ac:dyDescent="0.25">
      <c r="A547" s="273"/>
      <c r="C547" s="274">
        <v>1765</v>
      </c>
      <c r="D547" s="275" t="s">
        <v>582</v>
      </c>
    </row>
    <row r="548" spans="1:4" x14ac:dyDescent="0.25">
      <c r="A548" s="273"/>
      <c r="C548" s="274">
        <v>1768</v>
      </c>
      <c r="D548" s="275" t="s">
        <v>583</v>
      </c>
    </row>
    <row r="549" spans="1:4" x14ac:dyDescent="0.25">
      <c r="A549" s="273"/>
      <c r="C549" s="274">
        <v>2403</v>
      </c>
      <c r="D549" s="275" t="s">
        <v>584</v>
      </c>
    </row>
    <row r="550" spans="1:4" x14ac:dyDescent="0.25">
      <c r="A550" s="273"/>
      <c r="C550" s="274">
        <v>2404</v>
      </c>
      <c r="D550" s="275" t="s">
        <v>585</v>
      </c>
    </row>
    <row r="551" spans="1:4" x14ac:dyDescent="0.25">
      <c r="A551" s="273"/>
      <c r="C551" s="274">
        <v>2405</v>
      </c>
      <c r="D551" s="275" t="s">
        <v>586</v>
      </c>
    </row>
    <row r="552" spans="1:4" x14ac:dyDescent="0.25">
      <c r="A552" s="273"/>
      <c r="C552" s="274">
        <v>2413</v>
      </c>
      <c r="D552" s="275" t="s">
        <v>587</v>
      </c>
    </row>
    <row r="553" spans="1:4" x14ac:dyDescent="0.25">
      <c r="A553" s="273"/>
      <c r="C553" s="274">
        <v>2414</v>
      </c>
      <c r="D553" s="275" t="s">
        <v>588</v>
      </c>
    </row>
    <row r="554" spans="1:4" x14ac:dyDescent="0.25">
      <c r="A554" s="273"/>
      <c r="C554" s="274">
        <v>2415</v>
      </c>
      <c r="D554" s="275" t="s">
        <v>589</v>
      </c>
    </row>
    <row r="555" spans="1:4" x14ac:dyDescent="0.25">
      <c r="A555" s="273"/>
      <c r="C555" s="274">
        <v>2423</v>
      </c>
      <c r="D555" s="275" t="s">
        <v>590</v>
      </c>
    </row>
    <row r="556" spans="1:4" x14ac:dyDescent="0.25">
      <c r="A556" s="273"/>
      <c r="C556" s="274">
        <v>2424</v>
      </c>
      <c r="D556" s="275" t="s">
        <v>591</v>
      </c>
    </row>
    <row r="557" spans="1:4" x14ac:dyDescent="0.25">
      <c r="A557" s="273"/>
      <c r="C557" s="274">
        <v>2425</v>
      </c>
      <c r="D557" s="275" t="s">
        <v>592</v>
      </c>
    </row>
    <row r="558" spans="1:4" x14ac:dyDescent="0.25">
      <c r="A558" s="273"/>
      <c r="C558" s="274">
        <v>2493</v>
      </c>
      <c r="D558" s="275" t="s">
        <v>593</v>
      </c>
    </row>
    <row r="559" spans="1:4" x14ac:dyDescent="0.25">
      <c r="A559" s="273"/>
      <c r="C559" s="274">
        <v>2494</v>
      </c>
      <c r="D559" s="275" t="s">
        <v>594</v>
      </c>
    </row>
    <row r="560" spans="1:4" x14ac:dyDescent="0.25">
      <c r="A560" s="273"/>
      <c r="C560" s="274">
        <v>2495</v>
      </c>
      <c r="D560" s="275" t="s">
        <v>595</v>
      </c>
    </row>
    <row r="561" spans="1:4" x14ac:dyDescent="0.25">
      <c r="A561" s="273"/>
      <c r="C561" s="274">
        <v>2550</v>
      </c>
      <c r="D561" s="275" t="s">
        <v>596</v>
      </c>
    </row>
    <row r="562" spans="1:4" x14ac:dyDescent="0.25">
      <c r="A562" s="273"/>
      <c r="C562" s="274">
        <v>2553</v>
      </c>
      <c r="D562" s="275" t="s">
        <v>597</v>
      </c>
    </row>
    <row r="563" spans="1:4" x14ac:dyDescent="0.25">
      <c r="A563" s="273"/>
      <c r="C563" s="274">
        <v>2800</v>
      </c>
      <c r="D563" s="275" t="s">
        <v>598</v>
      </c>
    </row>
    <row r="564" spans="1:4" x14ac:dyDescent="0.25">
      <c r="A564" s="273"/>
      <c r="C564" s="274">
        <v>2801</v>
      </c>
      <c r="D564" s="275" t="s">
        <v>599</v>
      </c>
    </row>
    <row r="565" spans="1:4" x14ac:dyDescent="0.25">
      <c r="A565" s="273"/>
      <c r="C565" s="274">
        <v>2802</v>
      </c>
      <c r="D565" s="275" t="s">
        <v>600</v>
      </c>
    </row>
    <row r="566" spans="1:4" x14ac:dyDescent="0.25">
      <c r="A566" s="273"/>
      <c r="C566" s="274">
        <v>2803</v>
      </c>
      <c r="D566" s="275" t="s">
        <v>601</v>
      </c>
    </row>
    <row r="567" spans="1:4" x14ac:dyDescent="0.25">
      <c r="A567" s="273"/>
      <c r="C567" s="274">
        <v>2805</v>
      </c>
      <c r="D567" s="275" t="s">
        <v>602</v>
      </c>
    </row>
    <row r="568" spans="1:4" x14ac:dyDescent="0.25">
      <c r="A568" s="273"/>
      <c r="C568" s="274">
        <v>2806</v>
      </c>
      <c r="D568" s="275" t="s">
        <v>603</v>
      </c>
    </row>
    <row r="569" spans="1:4" x14ac:dyDescent="0.25">
      <c r="A569" s="273"/>
      <c r="C569" s="274">
        <v>2811</v>
      </c>
      <c r="D569" s="275" t="s">
        <v>604</v>
      </c>
    </row>
    <row r="570" spans="1:4" x14ac:dyDescent="0.25">
      <c r="A570" s="273"/>
      <c r="C570" s="274">
        <v>2812</v>
      </c>
      <c r="D570" s="275" t="s">
        <v>605</v>
      </c>
    </row>
    <row r="571" spans="1:4" x14ac:dyDescent="0.25">
      <c r="A571" s="273"/>
      <c r="C571" s="274">
        <v>2813</v>
      </c>
      <c r="D571" s="275" t="s">
        <v>606</v>
      </c>
    </row>
    <row r="572" spans="1:4" x14ac:dyDescent="0.25">
      <c r="A572" s="273"/>
      <c r="C572" s="274">
        <v>2814</v>
      </c>
      <c r="D572" s="275" t="s">
        <v>607</v>
      </c>
    </row>
    <row r="573" spans="1:4" x14ac:dyDescent="0.25">
      <c r="A573" s="273"/>
      <c r="C573" s="274">
        <v>2815</v>
      </c>
      <c r="D573" s="275" t="s">
        <v>608</v>
      </c>
    </row>
    <row r="574" spans="1:4" x14ac:dyDescent="0.25">
      <c r="A574" s="273"/>
      <c r="C574" s="274">
        <v>2816</v>
      </c>
      <c r="D574" s="275" t="s">
        <v>609</v>
      </c>
    </row>
    <row r="575" spans="1:4" x14ac:dyDescent="0.25">
      <c r="A575" s="273"/>
      <c r="C575" s="274">
        <v>2817</v>
      </c>
      <c r="D575" s="275" t="s">
        <v>610</v>
      </c>
    </row>
    <row r="576" spans="1:4" x14ac:dyDescent="0.25">
      <c r="A576" s="273"/>
      <c r="C576" s="274">
        <v>2818</v>
      </c>
      <c r="D576" s="275" t="s">
        <v>611</v>
      </c>
    </row>
    <row r="577" spans="1:4" x14ac:dyDescent="0.25">
      <c r="A577" s="273"/>
      <c r="C577" s="274">
        <v>2819</v>
      </c>
      <c r="D577" s="275" t="s">
        <v>612</v>
      </c>
    </row>
    <row r="578" spans="1:4" x14ac:dyDescent="0.25">
      <c r="A578" s="273"/>
      <c r="C578" s="274">
        <v>2900</v>
      </c>
      <c r="D578" s="275" t="s">
        <v>613</v>
      </c>
    </row>
    <row r="579" spans="1:4" x14ac:dyDescent="0.25">
      <c r="A579" s="273"/>
      <c r="C579" s="274">
        <v>2901</v>
      </c>
      <c r="D579" s="275" t="s">
        <v>614</v>
      </c>
    </row>
    <row r="580" spans="1:4" x14ac:dyDescent="0.25">
      <c r="A580" s="273"/>
      <c r="C580" s="274">
        <v>2902</v>
      </c>
      <c r="D580" s="275" t="s">
        <v>615</v>
      </c>
    </row>
    <row r="581" spans="1:4" x14ac:dyDescent="0.25">
      <c r="A581" s="273"/>
      <c r="C581" s="274">
        <v>2903</v>
      </c>
      <c r="D581" s="275" t="s">
        <v>616</v>
      </c>
    </row>
    <row r="582" spans="1:4" x14ac:dyDescent="0.25">
      <c r="A582" s="273"/>
      <c r="C582" s="274">
        <v>2905</v>
      </c>
      <c r="D582" s="275" t="s">
        <v>617</v>
      </c>
    </row>
    <row r="583" spans="1:4" x14ac:dyDescent="0.25">
      <c r="A583" s="273"/>
      <c r="C583" s="274">
        <v>2906</v>
      </c>
      <c r="D583" s="275" t="s">
        <v>618</v>
      </c>
    </row>
    <row r="584" spans="1:4" x14ac:dyDescent="0.25">
      <c r="A584" s="273"/>
      <c r="C584" s="274">
        <v>2910</v>
      </c>
      <c r="D584" s="275" t="s">
        <v>619</v>
      </c>
    </row>
    <row r="585" spans="1:4" x14ac:dyDescent="0.25">
      <c r="A585" s="273"/>
      <c r="C585" s="274">
        <v>2911</v>
      </c>
      <c r="D585" s="275" t="s">
        <v>620</v>
      </c>
    </row>
    <row r="586" spans="1:4" x14ac:dyDescent="0.25">
      <c r="A586" s="273"/>
      <c r="C586" s="274">
        <v>2912</v>
      </c>
      <c r="D586" s="275" t="s">
        <v>621</v>
      </c>
    </row>
    <row r="587" spans="1:4" x14ac:dyDescent="0.25">
      <c r="A587" s="273"/>
      <c r="C587" s="274">
        <v>2913</v>
      </c>
      <c r="D587" s="275" t="s">
        <v>622</v>
      </c>
    </row>
    <row r="588" spans="1:4" x14ac:dyDescent="0.25">
      <c r="A588" s="273"/>
      <c r="C588" s="274">
        <v>2914</v>
      </c>
      <c r="D588" s="275" t="s">
        <v>623</v>
      </c>
    </row>
    <row r="589" spans="1:4" x14ac:dyDescent="0.25">
      <c r="A589" s="273"/>
      <c r="C589" s="274">
        <v>2915</v>
      </c>
      <c r="D589" s="275" t="s">
        <v>624</v>
      </c>
    </row>
    <row r="590" spans="1:4" x14ac:dyDescent="0.25">
      <c r="A590" s="273"/>
      <c r="C590" s="274">
        <v>2916</v>
      </c>
      <c r="D590" s="275" t="s">
        <v>625</v>
      </c>
    </row>
    <row r="591" spans="1:4" x14ac:dyDescent="0.25">
      <c r="A591" s="273"/>
      <c r="C591" s="274">
        <v>2917</v>
      </c>
      <c r="D591" s="275" t="s">
        <v>626</v>
      </c>
    </row>
    <row r="592" spans="1:4" x14ac:dyDescent="0.25">
      <c r="A592" s="273"/>
      <c r="C592" s="274">
        <v>2918</v>
      </c>
      <c r="D592" s="275" t="s">
        <v>627</v>
      </c>
    </row>
    <row r="593" spans="1:4" x14ac:dyDescent="0.25">
      <c r="A593" s="273"/>
      <c r="C593" s="274">
        <v>2919</v>
      </c>
      <c r="D593" s="275" t="s">
        <v>628</v>
      </c>
    </row>
    <row r="594" spans="1:4" x14ac:dyDescent="0.25">
      <c r="A594" s="273"/>
      <c r="C594" s="274">
        <v>2920</v>
      </c>
      <c r="D594" s="275" t="s">
        <v>629</v>
      </c>
    </row>
    <row r="595" spans="1:4" x14ac:dyDescent="0.25">
      <c r="A595" s="273"/>
      <c r="C595" s="274">
        <v>2921</v>
      </c>
      <c r="D595" s="275" t="s">
        <v>620</v>
      </c>
    </row>
    <row r="596" spans="1:4" x14ac:dyDescent="0.25">
      <c r="A596" s="273"/>
      <c r="C596" s="274">
        <v>2933</v>
      </c>
      <c r="D596" s="275" t="s">
        <v>630</v>
      </c>
    </row>
    <row r="597" spans="1:4" x14ac:dyDescent="0.25">
      <c r="A597" s="273"/>
      <c r="C597" s="274">
        <v>2934</v>
      </c>
      <c r="D597" s="275" t="s">
        <v>631</v>
      </c>
    </row>
    <row r="598" spans="1:4" x14ac:dyDescent="0.25">
      <c r="A598" s="273"/>
      <c r="C598" s="274">
        <v>2943</v>
      </c>
      <c r="D598" s="275" t="s">
        <v>632</v>
      </c>
    </row>
    <row r="599" spans="1:4" x14ac:dyDescent="0.25">
      <c r="A599" s="273"/>
      <c r="C599" s="274">
        <v>2944</v>
      </c>
      <c r="D599" s="275" t="s">
        <v>633</v>
      </c>
    </row>
    <row r="600" spans="1:4" x14ac:dyDescent="0.25">
      <c r="A600" s="273"/>
      <c r="C600" s="274">
        <v>2945</v>
      </c>
      <c r="D600" s="275" t="s">
        <v>634</v>
      </c>
    </row>
    <row r="601" spans="1:4" x14ac:dyDescent="0.25">
      <c r="A601" s="273"/>
      <c r="C601" s="274">
        <v>2953</v>
      </c>
      <c r="D601" s="275" t="s">
        <v>635</v>
      </c>
    </row>
    <row r="602" spans="1:4" x14ac:dyDescent="0.25">
      <c r="A602" s="273"/>
      <c r="C602" s="274">
        <v>2954</v>
      </c>
      <c r="D602" s="275" t="s">
        <v>635</v>
      </c>
    </row>
    <row r="603" spans="1:4" x14ac:dyDescent="0.25">
      <c r="A603" s="273"/>
      <c r="C603" s="274">
        <v>2955</v>
      </c>
      <c r="D603" s="275" t="s">
        <v>635</v>
      </c>
    </row>
    <row r="604" spans="1:4" x14ac:dyDescent="0.25">
      <c r="A604" s="273"/>
      <c r="C604" s="274">
        <v>4000</v>
      </c>
      <c r="D604" s="275" t="s">
        <v>636</v>
      </c>
    </row>
    <row r="605" spans="1:4" x14ac:dyDescent="0.25">
      <c r="A605" s="273"/>
      <c r="C605" s="274">
        <v>4004</v>
      </c>
      <c r="D605" s="275" t="s">
        <v>637</v>
      </c>
    </row>
    <row r="606" spans="1:4" x14ac:dyDescent="0.25">
      <c r="A606" s="273"/>
      <c r="C606" s="274">
        <v>4009</v>
      </c>
      <c r="D606" s="275" t="s">
        <v>638</v>
      </c>
    </row>
    <row r="607" spans="1:4" x14ac:dyDescent="0.25">
      <c r="A607" s="273"/>
      <c r="C607" s="274">
        <v>4030</v>
      </c>
      <c r="D607" s="275" t="s">
        <v>639</v>
      </c>
    </row>
    <row r="608" spans="1:4" x14ac:dyDescent="0.25">
      <c r="A608" s="273"/>
      <c r="C608" s="274">
        <v>4031</v>
      </c>
      <c r="D608" s="275" t="s">
        <v>640</v>
      </c>
    </row>
    <row r="609" spans="1:4" x14ac:dyDescent="0.25">
      <c r="A609" s="273"/>
      <c r="C609" s="274">
        <v>4034</v>
      </c>
      <c r="D609" s="275" t="s">
        <v>641</v>
      </c>
    </row>
    <row r="610" spans="1:4" x14ac:dyDescent="0.25">
      <c r="A610" s="273"/>
      <c r="C610" s="274">
        <v>4036</v>
      </c>
      <c r="D610" s="275" t="s">
        <v>642</v>
      </c>
    </row>
    <row r="611" spans="1:4" x14ac:dyDescent="0.25">
      <c r="A611" s="273"/>
      <c r="C611" s="274">
        <v>4039</v>
      </c>
      <c r="D611" s="275" t="s">
        <v>643</v>
      </c>
    </row>
    <row r="612" spans="1:4" x14ac:dyDescent="0.25">
      <c r="A612" s="273"/>
      <c r="C612" s="274">
        <v>4100</v>
      </c>
      <c r="D612" s="275" t="s">
        <v>644</v>
      </c>
    </row>
    <row r="613" spans="1:4" x14ac:dyDescent="0.25">
      <c r="A613" s="273"/>
      <c r="C613" s="274">
        <v>4104</v>
      </c>
      <c r="D613" s="275" t="s">
        <v>645</v>
      </c>
    </row>
    <row r="614" spans="1:4" x14ac:dyDescent="0.25">
      <c r="A614" s="273"/>
      <c r="C614" s="274">
        <v>4109</v>
      </c>
      <c r="D614" s="275" t="s">
        <v>646</v>
      </c>
    </row>
    <row r="615" spans="1:4" x14ac:dyDescent="0.25">
      <c r="A615" s="273"/>
      <c r="C615" s="274">
        <v>4300</v>
      </c>
      <c r="D615" s="275" t="s">
        <v>647</v>
      </c>
    </row>
    <row r="616" spans="1:4" x14ac:dyDescent="0.25">
      <c r="A616" s="273"/>
      <c r="C616" s="274">
        <v>4304</v>
      </c>
      <c r="D616" s="275" t="s">
        <v>648</v>
      </c>
    </row>
    <row r="617" spans="1:4" x14ac:dyDescent="0.25">
      <c r="A617" s="273"/>
      <c r="C617" s="274">
        <v>4309</v>
      </c>
      <c r="D617" s="275" t="s">
        <v>649</v>
      </c>
    </row>
    <row r="618" spans="1:4" x14ac:dyDescent="0.25">
      <c r="A618" s="273"/>
      <c r="C618" s="274">
        <v>4310</v>
      </c>
      <c r="D618" s="275" t="s">
        <v>650</v>
      </c>
    </row>
    <row r="619" spans="1:4" x14ac:dyDescent="0.25">
      <c r="A619" s="273"/>
      <c r="C619" s="274">
        <v>4311</v>
      </c>
      <c r="D619" s="275" t="s">
        <v>651</v>
      </c>
    </row>
    <row r="620" spans="1:4" x14ac:dyDescent="0.25">
      <c r="A620" s="273"/>
      <c r="C620" s="274">
        <v>4312</v>
      </c>
      <c r="D620" s="275" t="s">
        <v>652</v>
      </c>
    </row>
    <row r="621" spans="1:4" x14ac:dyDescent="0.25">
      <c r="A621" s="273"/>
      <c r="C621" s="274">
        <v>4315</v>
      </c>
      <c r="D621" s="275" t="s">
        <v>653</v>
      </c>
    </row>
    <row r="622" spans="1:4" x14ac:dyDescent="0.25">
      <c r="A622" s="273"/>
      <c r="C622" s="274">
        <v>4330</v>
      </c>
      <c r="D622" s="275" t="s">
        <v>654</v>
      </c>
    </row>
    <row r="623" spans="1:4" x14ac:dyDescent="0.25">
      <c r="A623" s="273"/>
      <c r="C623" s="274">
        <v>4331</v>
      </c>
      <c r="D623" s="275" t="s">
        <v>655</v>
      </c>
    </row>
    <row r="624" spans="1:4" x14ac:dyDescent="0.25">
      <c r="A624" s="273"/>
      <c r="C624" s="274">
        <v>4332</v>
      </c>
      <c r="D624" s="275" t="s">
        <v>656</v>
      </c>
    </row>
    <row r="625" spans="1:4" x14ac:dyDescent="0.25">
      <c r="A625" s="273"/>
      <c r="C625" s="274">
        <v>4334</v>
      </c>
      <c r="D625" s="275" t="s">
        <v>657</v>
      </c>
    </row>
    <row r="626" spans="1:4" x14ac:dyDescent="0.25">
      <c r="A626" s="273"/>
      <c r="C626" s="274">
        <v>4336</v>
      </c>
      <c r="D626" s="275" t="s">
        <v>658</v>
      </c>
    </row>
    <row r="627" spans="1:4" x14ac:dyDescent="0.25">
      <c r="A627" s="273"/>
      <c r="C627" s="274">
        <v>4337</v>
      </c>
      <c r="D627" s="275" t="s">
        <v>659</v>
      </c>
    </row>
    <row r="628" spans="1:4" x14ac:dyDescent="0.25">
      <c r="A628" s="273"/>
      <c r="C628" s="274">
        <v>4339</v>
      </c>
      <c r="D628" s="275" t="s">
        <v>660</v>
      </c>
    </row>
    <row r="629" spans="1:4" x14ac:dyDescent="0.25">
      <c r="A629" s="273"/>
      <c r="C629" s="274">
        <v>4400</v>
      </c>
      <c r="D629" s="275" t="s">
        <v>661</v>
      </c>
    </row>
    <row r="630" spans="1:4" x14ac:dyDescent="0.25">
      <c r="A630" s="273"/>
      <c r="C630" s="274">
        <v>4404</v>
      </c>
      <c r="D630" s="275" t="s">
        <v>662</v>
      </c>
    </row>
    <row r="631" spans="1:4" x14ac:dyDescent="0.25">
      <c r="A631" s="273"/>
      <c r="C631" s="274">
        <v>4409</v>
      </c>
      <c r="D631" s="275" t="s">
        <v>663</v>
      </c>
    </row>
    <row r="632" spans="1:4" x14ac:dyDescent="0.25">
      <c r="A632" s="273"/>
      <c r="C632" s="274">
        <v>4415</v>
      </c>
      <c r="D632" s="275" t="s">
        <v>664</v>
      </c>
    </row>
    <row r="633" spans="1:4" x14ac:dyDescent="0.25">
      <c r="A633" s="273"/>
      <c r="C633" s="274">
        <v>4700</v>
      </c>
      <c r="D633" s="275" t="s">
        <v>665</v>
      </c>
    </row>
    <row r="634" spans="1:4" x14ac:dyDescent="0.25">
      <c r="A634" s="273"/>
      <c r="C634" s="274">
        <v>4708</v>
      </c>
      <c r="D634" s="275" t="s">
        <v>666</v>
      </c>
    </row>
    <row r="635" spans="1:4" x14ac:dyDescent="0.25">
      <c r="A635" s="273"/>
      <c r="C635" s="274">
        <v>4709</v>
      </c>
      <c r="D635" s="275" t="s">
        <v>667</v>
      </c>
    </row>
    <row r="636" spans="1:4" x14ac:dyDescent="0.25">
      <c r="A636" s="273"/>
      <c r="C636" s="274">
        <v>4740</v>
      </c>
      <c r="D636" s="275" t="s">
        <v>668</v>
      </c>
    </row>
    <row r="637" spans="1:4" x14ac:dyDescent="0.25">
      <c r="A637" s="273"/>
      <c r="C637" s="274">
        <v>4742</v>
      </c>
      <c r="D637" s="275" t="s">
        <v>669</v>
      </c>
    </row>
    <row r="638" spans="1:4" x14ac:dyDescent="0.25">
      <c r="A638" s="273"/>
      <c r="C638" s="274">
        <v>4745</v>
      </c>
      <c r="D638" s="275" t="s">
        <v>670</v>
      </c>
    </row>
    <row r="639" spans="1:4" x14ac:dyDescent="0.25">
      <c r="A639" s="273"/>
      <c r="C639" s="274">
        <v>4750</v>
      </c>
      <c r="D639" s="275" t="s">
        <v>671</v>
      </c>
    </row>
    <row r="640" spans="1:4" x14ac:dyDescent="0.25">
      <c r="A640" s="273"/>
      <c r="C640" s="274">
        <v>4751</v>
      </c>
      <c r="D640" s="275" t="s">
        <v>672</v>
      </c>
    </row>
    <row r="641" spans="1:4" x14ac:dyDescent="0.25">
      <c r="A641" s="273"/>
      <c r="C641" s="274">
        <v>4752</v>
      </c>
      <c r="D641" s="275" t="s">
        <v>673</v>
      </c>
    </row>
    <row r="642" spans="1:4" x14ac:dyDescent="0.25">
      <c r="A642" s="273"/>
      <c r="C642" s="274">
        <v>4758</v>
      </c>
      <c r="D642" s="275" t="s">
        <v>674</v>
      </c>
    </row>
    <row r="643" spans="1:4" x14ac:dyDescent="0.25">
      <c r="A643" s="273"/>
      <c r="C643" s="274">
        <v>4933</v>
      </c>
      <c r="D643" s="275" t="s">
        <v>675</v>
      </c>
    </row>
    <row r="644" spans="1:4" x14ac:dyDescent="0.25">
      <c r="A644" s="273"/>
      <c r="C644" s="274">
        <v>4934</v>
      </c>
      <c r="D644" s="275" t="s">
        <v>676</v>
      </c>
    </row>
    <row r="645" spans="1:4" x14ac:dyDescent="0.25">
      <c r="A645" s="273"/>
      <c r="C645" s="274">
        <v>4935</v>
      </c>
      <c r="D645" s="275" t="s">
        <v>677</v>
      </c>
    </row>
    <row r="646" spans="1:4" x14ac:dyDescent="0.25">
      <c r="A646" s="273"/>
      <c r="C646" s="274">
        <v>4994</v>
      </c>
      <c r="D646" s="275" t="s">
        <v>678</v>
      </c>
    </row>
    <row r="647" spans="1:4" x14ac:dyDescent="0.25">
      <c r="A647" s="273"/>
      <c r="C647" s="274">
        <v>4999</v>
      </c>
      <c r="D647" s="275" t="s">
        <v>679</v>
      </c>
    </row>
    <row r="648" spans="1:4" x14ac:dyDescent="0.25">
      <c r="A648" s="273"/>
      <c r="C648" s="274">
        <v>5090</v>
      </c>
      <c r="D648" s="275" t="s">
        <v>680</v>
      </c>
    </row>
    <row r="649" spans="1:4" x14ac:dyDescent="0.25">
      <c r="A649" s="273"/>
      <c r="C649" s="274">
        <v>5095</v>
      </c>
      <c r="D649" s="275" t="s">
        <v>681</v>
      </c>
    </row>
    <row r="650" spans="1:4" x14ac:dyDescent="0.25">
      <c r="A650" s="273"/>
      <c r="C650" s="274">
        <v>5103</v>
      </c>
      <c r="D650" s="275" t="s">
        <v>682</v>
      </c>
    </row>
    <row r="651" spans="1:4" x14ac:dyDescent="0.25">
      <c r="A651" s="273"/>
      <c r="C651" s="274">
        <v>5104</v>
      </c>
      <c r="D651" s="275" t="s">
        <v>683</v>
      </c>
    </row>
    <row r="652" spans="1:4" x14ac:dyDescent="0.25">
      <c r="A652" s="273"/>
      <c r="C652" s="274">
        <v>5105</v>
      </c>
      <c r="D652" s="275" t="s">
        <v>684</v>
      </c>
    </row>
    <row r="653" spans="1:4" x14ac:dyDescent="0.25">
      <c r="A653" s="273"/>
      <c r="C653" s="274">
        <v>5113</v>
      </c>
      <c r="D653" s="275" t="s">
        <v>685</v>
      </c>
    </row>
    <row r="654" spans="1:4" x14ac:dyDescent="0.25">
      <c r="A654" s="273"/>
      <c r="C654" s="274">
        <v>5114</v>
      </c>
      <c r="D654" s="275" t="s">
        <v>686</v>
      </c>
    </row>
    <row r="655" spans="1:4" x14ac:dyDescent="0.25">
      <c r="A655" s="273"/>
      <c r="C655" s="274">
        <v>5115</v>
      </c>
      <c r="D655" s="275" t="s">
        <v>687</v>
      </c>
    </row>
    <row r="656" spans="1:4" x14ac:dyDescent="0.25">
      <c r="A656" s="273"/>
      <c r="C656" s="274">
        <v>5123</v>
      </c>
      <c r="D656" s="275" t="s">
        <v>688</v>
      </c>
    </row>
    <row r="657" spans="1:4" x14ac:dyDescent="0.25">
      <c r="A657" s="273"/>
      <c r="C657" s="274">
        <v>5124</v>
      </c>
      <c r="D657" s="275" t="s">
        <v>689</v>
      </c>
    </row>
    <row r="658" spans="1:4" x14ac:dyDescent="0.25">
      <c r="A658" s="273"/>
      <c r="C658" s="274">
        <v>5125</v>
      </c>
      <c r="D658" s="275" t="s">
        <v>690</v>
      </c>
    </row>
    <row r="659" spans="1:4" x14ac:dyDescent="0.25">
      <c r="A659" s="273"/>
      <c r="C659" s="274">
        <v>5133</v>
      </c>
      <c r="D659" s="275" t="s">
        <v>691</v>
      </c>
    </row>
    <row r="660" spans="1:4" x14ac:dyDescent="0.25">
      <c r="A660" s="273"/>
      <c r="C660" s="274">
        <v>5134</v>
      </c>
      <c r="D660" s="275" t="s">
        <v>692</v>
      </c>
    </row>
    <row r="661" spans="1:4" x14ac:dyDescent="0.25">
      <c r="A661" s="273"/>
      <c r="C661" s="274">
        <v>5135</v>
      </c>
      <c r="D661" s="275" t="s">
        <v>693</v>
      </c>
    </row>
    <row r="662" spans="1:4" x14ac:dyDescent="0.25">
      <c r="A662" s="273"/>
      <c r="C662" s="274">
        <v>5143</v>
      </c>
      <c r="D662" s="275" t="s">
        <v>694</v>
      </c>
    </row>
    <row r="663" spans="1:4" x14ac:dyDescent="0.25">
      <c r="A663" s="273"/>
      <c r="C663" s="274">
        <v>5144</v>
      </c>
      <c r="D663" s="275" t="s">
        <v>695</v>
      </c>
    </row>
    <row r="664" spans="1:4" x14ac:dyDescent="0.25">
      <c r="A664" s="273"/>
      <c r="C664" s="274">
        <v>5145</v>
      </c>
      <c r="D664" s="275" t="s">
        <v>696</v>
      </c>
    </row>
    <row r="665" spans="1:4" x14ac:dyDescent="0.25">
      <c r="A665" s="273"/>
      <c r="C665" s="274">
        <v>5200</v>
      </c>
      <c r="D665" s="275" t="s">
        <v>697</v>
      </c>
    </row>
    <row r="666" spans="1:4" x14ac:dyDescent="0.25">
      <c r="A666" s="273"/>
      <c r="C666" s="274">
        <v>5201</v>
      </c>
      <c r="D666" s="275" t="s">
        <v>698</v>
      </c>
    </row>
    <row r="667" spans="1:4" x14ac:dyDescent="0.25">
      <c r="A667" s="273"/>
      <c r="C667" s="274">
        <v>5208</v>
      </c>
      <c r="D667" s="275" t="s">
        <v>699</v>
      </c>
    </row>
    <row r="668" spans="1:4" x14ac:dyDescent="0.25">
      <c r="A668" s="273"/>
      <c r="C668" s="274">
        <v>5209</v>
      </c>
      <c r="D668" s="275" t="s">
        <v>700</v>
      </c>
    </row>
    <row r="669" spans="1:4" x14ac:dyDescent="0.25">
      <c r="A669" s="273"/>
      <c r="C669" s="274">
        <v>5290</v>
      </c>
      <c r="D669" s="275" t="s">
        <v>701</v>
      </c>
    </row>
    <row r="670" spans="1:4" x14ac:dyDescent="0.25">
      <c r="A670" s="273"/>
      <c r="C670" s="274">
        <v>5291</v>
      </c>
      <c r="D670" s="275" t="s">
        <v>702</v>
      </c>
    </row>
    <row r="671" spans="1:4" x14ac:dyDescent="0.25">
      <c r="A671" s="273"/>
      <c r="C671" s="274">
        <v>5292</v>
      </c>
      <c r="D671" s="275" t="s">
        <v>703</v>
      </c>
    </row>
    <row r="672" spans="1:4" x14ac:dyDescent="0.25">
      <c r="A672" s="273"/>
      <c r="C672" s="274">
        <v>5293</v>
      </c>
      <c r="D672" s="275" t="s">
        <v>704</v>
      </c>
    </row>
    <row r="673" spans="1:4" x14ac:dyDescent="0.25">
      <c r="A673" s="273"/>
      <c r="C673" s="274">
        <v>5295</v>
      </c>
      <c r="D673" s="275" t="s">
        <v>705</v>
      </c>
    </row>
    <row r="674" spans="1:4" x14ac:dyDescent="0.25">
      <c r="A674" s="273"/>
      <c r="C674" s="274">
        <v>5296</v>
      </c>
      <c r="D674" s="275" t="s">
        <v>706</v>
      </c>
    </row>
    <row r="675" spans="1:4" x14ac:dyDescent="0.25">
      <c r="A675" s="273"/>
      <c r="C675" s="274">
        <v>5297</v>
      </c>
      <c r="D675" s="275" t="s">
        <v>707</v>
      </c>
    </row>
    <row r="676" spans="1:4" x14ac:dyDescent="0.25">
      <c r="A676" s="273"/>
      <c r="C676" s="274">
        <v>5303</v>
      </c>
      <c r="D676" s="275" t="s">
        <v>708</v>
      </c>
    </row>
    <row r="677" spans="1:4" x14ac:dyDescent="0.25">
      <c r="A677" s="273"/>
      <c r="C677" s="274">
        <v>5304</v>
      </c>
      <c r="D677" s="275" t="s">
        <v>709</v>
      </c>
    </row>
    <row r="678" spans="1:4" x14ac:dyDescent="0.25">
      <c r="A678" s="273"/>
      <c r="C678" s="274">
        <v>5305</v>
      </c>
      <c r="D678" s="275" t="s">
        <v>710</v>
      </c>
    </row>
    <row r="679" spans="1:4" x14ac:dyDescent="0.25">
      <c r="A679" s="273"/>
      <c r="C679" s="274">
        <v>5313</v>
      </c>
      <c r="D679" s="275" t="s">
        <v>711</v>
      </c>
    </row>
    <row r="680" spans="1:4" x14ac:dyDescent="0.25">
      <c r="A680" s="273"/>
      <c r="C680" s="274">
        <v>5314</v>
      </c>
      <c r="D680" s="275" t="s">
        <v>712</v>
      </c>
    </row>
    <row r="681" spans="1:4" x14ac:dyDescent="0.25">
      <c r="A681" s="273"/>
      <c r="C681" s="274">
        <v>5315</v>
      </c>
      <c r="D681" s="275" t="s">
        <v>713</v>
      </c>
    </row>
    <row r="682" spans="1:4" x14ac:dyDescent="0.25">
      <c r="A682" s="273"/>
      <c r="C682" s="274">
        <v>5323</v>
      </c>
      <c r="D682" s="275" t="s">
        <v>714</v>
      </c>
    </row>
    <row r="683" spans="1:4" x14ac:dyDescent="0.25">
      <c r="A683" s="273"/>
      <c r="C683" s="274">
        <v>5324</v>
      </c>
      <c r="D683" s="275" t="s">
        <v>715</v>
      </c>
    </row>
    <row r="684" spans="1:4" x14ac:dyDescent="0.25">
      <c r="A684" s="273"/>
      <c r="C684" s="274">
        <v>5325</v>
      </c>
      <c r="D684" s="275" t="s">
        <v>716</v>
      </c>
    </row>
    <row r="685" spans="1:4" x14ac:dyDescent="0.25">
      <c r="A685" s="273"/>
      <c r="C685" s="274">
        <v>5333</v>
      </c>
      <c r="D685" s="275" t="s">
        <v>717</v>
      </c>
    </row>
    <row r="686" spans="1:4" x14ac:dyDescent="0.25">
      <c r="A686" s="273"/>
      <c r="C686" s="274">
        <v>5334</v>
      </c>
      <c r="D686" s="275" t="s">
        <v>718</v>
      </c>
    </row>
    <row r="687" spans="1:4" x14ac:dyDescent="0.25">
      <c r="A687" s="273"/>
      <c r="C687" s="274">
        <v>5335</v>
      </c>
      <c r="D687" s="275" t="s">
        <v>719</v>
      </c>
    </row>
    <row r="688" spans="1:4" x14ac:dyDescent="0.25">
      <c r="A688" s="273"/>
      <c r="C688" s="274">
        <v>5343</v>
      </c>
      <c r="D688" s="275" t="s">
        <v>720</v>
      </c>
    </row>
    <row r="689" spans="1:4" x14ac:dyDescent="0.25">
      <c r="A689" s="273"/>
      <c r="C689" s="274">
        <v>5344</v>
      </c>
      <c r="D689" s="275" t="s">
        <v>721</v>
      </c>
    </row>
    <row r="690" spans="1:4" x14ac:dyDescent="0.25">
      <c r="A690" s="273"/>
      <c r="C690" s="274">
        <v>5345</v>
      </c>
      <c r="D690" s="275" t="s">
        <v>722</v>
      </c>
    </row>
    <row r="691" spans="1:4" x14ac:dyDescent="0.25">
      <c r="A691" s="273"/>
      <c r="C691" s="274">
        <v>5353</v>
      </c>
      <c r="D691" s="275" t="s">
        <v>723</v>
      </c>
    </row>
    <row r="692" spans="1:4" x14ac:dyDescent="0.25">
      <c r="A692" s="273"/>
      <c r="C692" s="274">
        <v>5354</v>
      </c>
      <c r="D692" s="275" t="s">
        <v>724</v>
      </c>
    </row>
    <row r="693" spans="1:4" x14ac:dyDescent="0.25">
      <c r="A693" s="273"/>
      <c r="C693" s="274">
        <v>5355</v>
      </c>
      <c r="D693" s="275" t="s">
        <v>725</v>
      </c>
    </row>
    <row r="694" spans="1:4" x14ac:dyDescent="0.25">
      <c r="A694" s="273"/>
      <c r="C694" s="274">
        <v>5393</v>
      </c>
      <c r="D694" s="275" t="s">
        <v>726</v>
      </c>
    </row>
    <row r="695" spans="1:4" x14ac:dyDescent="0.25">
      <c r="A695" s="273"/>
      <c r="C695" s="274">
        <v>5394</v>
      </c>
      <c r="D695" s="275" t="s">
        <v>727</v>
      </c>
    </row>
    <row r="696" spans="1:4" x14ac:dyDescent="0.25">
      <c r="A696" s="273"/>
      <c r="C696" s="274">
        <v>5395</v>
      </c>
      <c r="D696" s="275" t="s">
        <v>728</v>
      </c>
    </row>
    <row r="697" spans="1:4" x14ac:dyDescent="0.25">
      <c r="A697" s="273"/>
      <c r="C697" s="274">
        <v>5523</v>
      </c>
      <c r="D697" s="275" t="s">
        <v>729</v>
      </c>
    </row>
    <row r="698" spans="1:4" x14ac:dyDescent="0.25">
      <c r="A698" s="273"/>
      <c r="C698" s="274">
        <v>5524</v>
      </c>
      <c r="D698" s="275" t="s">
        <v>730</v>
      </c>
    </row>
    <row r="699" spans="1:4" x14ac:dyDescent="0.25">
      <c r="A699" s="273"/>
      <c r="C699" s="274">
        <v>5525</v>
      </c>
      <c r="D699" s="275" t="s">
        <v>731</v>
      </c>
    </row>
    <row r="700" spans="1:4" x14ac:dyDescent="0.25">
      <c r="A700" s="273"/>
      <c r="C700" s="274">
        <v>5563</v>
      </c>
      <c r="D700" s="275" t="s">
        <v>732</v>
      </c>
    </row>
    <row r="701" spans="1:4" x14ac:dyDescent="0.25">
      <c r="A701" s="273"/>
      <c r="C701" s="274">
        <v>5564</v>
      </c>
      <c r="D701" s="275" t="s">
        <v>733</v>
      </c>
    </row>
    <row r="702" spans="1:4" x14ac:dyDescent="0.25">
      <c r="A702" s="273"/>
      <c r="C702" s="274">
        <v>5565</v>
      </c>
      <c r="D702" s="275" t="s">
        <v>734</v>
      </c>
    </row>
    <row r="703" spans="1:4" x14ac:dyDescent="0.25">
      <c r="A703" s="273"/>
      <c r="C703" s="274">
        <v>5566</v>
      </c>
      <c r="D703" s="275" t="s">
        <v>735</v>
      </c>
    </row>
    <row r="704" spans="1:4" x14ac:dyDescent="0.25">
      <c r="A704" s="273"/>
      <c r="C704" s="274">
        <v>5580</v>
      </c>
      <c r="D704" s="275" t="s">
        <v>736</v>
      </c>
    </row>
    <row r="705" spans="1:4" x14ac:dyDescent="0.25">
      <c r="A705" s="273"/>
      <c r="C705" s="274">
        <v>5585</v>
      </c>
      <c r="D705" s="275" t="s">
        <v>737</v>
      </c>
    </row>
    <row r="706" spans="1:4" x14ac:dyDescent="0.25">
      <c r="A706" s="273"/>
      <c r="C706" s="274">
        <v>5590</v>
      </c>
      <c r="D706" s="275" t="s">
        <v>738</v>
      </c>
    </row>
    <row r="707" spans="1:4" x14ac:dyDescent="0.25">
      <c r="A707" s="273"/>
      <c r="C707" s="274">
        <v>5593</v>
      </c>
      <c r="D707" s="275" t="s">
        <v>739</v>
      </c>
    </row>
    <row r="708" spans="1:4" x14ac:dyDescent="0.25">
      <c r="A708" s="273"/>
      <c r="C708" s="274">
        <v>5595</v>
      </c>
      <c r="D708" s="275" t="s">
        <v>740</v>
      </c>
    </row>
    <row r="709" spans="1:4" x14ac:dyDescent="0.25">
      <c r="A709" s="273"/>
      <c r="C709" s="274">
        <v>5598</v>
      </c>
      <c r="D709" s="275" t="s">
        <v>741</v>
      </c>
    </row>
    <row r="710" spans="1:4" x14ac:dyDescent="0.25">
      <c r="A710" s="273"/>
      <c r="C710" s="274">
        <v>5933</v>
      </c>
      <c r="D710" s="275" t="s">
        <v>742</v>
      </c>
    </row>
    <row r="711" spans="1:4" x14ac:dyDescent="0.25">
      <c r="A711" s="273"/>
      <c r="C711" s="274">
        <v>5934</v>
      </c>
      <c r="D711" s="275" t="s">
        <v>743</v>
      </c>
    </row>
    <row r="712" spans="1:4" x14ac:dyDescent="0.25">
      <c r="A712" s="273"/>
      <c r="C712" s="274">
        <v>5943</v>
      </c>
      <c r="D712" s="275" t="s">
        <v>744</v>
      </c>
    </row>
    <row r="713" spans="1:4" x14ac:dyDescent="0.25">
      <c r="A713" s="273"/>
      <c r="C713" s="274">
        <v>5944</v>
      </c>
      <c r="D713" s="275" t="s">
        <v>745</v>
      </c>
    </row>
    <row r="714" spans="1:4" x14ac:dyDescent="0.25">
      <c r="A714" s="273"/>
      <c r="C714" s="274">
        <v>5945</v>
      </c>
      <c r="D714" s="275" t="s">
        <v>746</v>
      </c>
    </row>
    <row r="715" spans="1:4" x14ac:dyDescent="0.25">
      <c r="A715" s="273"/>
      <c r="C715" s="274">
        <v>5953</v>
      </c>
      <c r="D715" s="275" t="s">
        <v>747</v>
      </c>
    </row>
    <row r="716" spans="1:4" x14ac:dyDescent="0.25">
      <c r="A716" s="273"/>
      <c r="C716" s="274">
        <v>5954</v>
      </c>
      <c r="D716" s="275" t="s">
        <v>748</v>
      </c>
    </row>
    <row r="717" spans="1:4" x14ac:dyDescent="0.25">
      <c r="A717" s="273"/>
      <c r="C717" s="274">
        <v>5955</v>
      </c>
      <c r="D717" s="275" t="s">
        <v>749</v>
      </c>
    </row>
    <row r="718" spans="1:4" x14ac:dyDescent="0.25">
      <c r="A718" s="273"/>
      <c r="C718" s="274">
        <v>6060</v>
      </c>
      <c r="D718" s="275" t="s">
        <v>750</v>
      </c>
    </row>
    <row r="719" spans="1:4" x14ac:dyDescent="0.25">
      <c r="A719" s="273"/>
      <c r="C719" s="274">
        <v>6061</v>
      </c>
      <c r="D719" s="275" t="s">
        <v>751</v>
      </c>
    </row>
    <row r="720" spans="1:4" x14ac:dyDescent="0.25">
      <c r="A720" s="273"/>
      <c r="C720" s="274">
        <v>6062</v>
      </c>
      <c r="D720" s="275" t="s">
        <v>752</v>
      </c>
    </row>
    <row r="721" spans="1:4" x14ac:dyDescent="0.25">
      <c r="A721" s="273"/>
      <c r="C721" s="274">
        <v>6080</v>
      </c>
      <c r="D721" s="275" t="s">
        <v>753</v>
      </c>
    </row>
    <row r="722" spans="1:4" x14ac:dyDescent="0.25">
      <c r="A722" s="273"/>
      <c r="C722" s="274">
        <v>6081</v>
      </c>
      <c r="D722" s="275" t="s">
        <v>754</v>
      </c>
    </row>
    <row r="723" spans="1:4" x14ac:dyDescent="0.25">
      <c r="A723" s="273"/>
      <c r="C723" s="274">
        <v>6082</v>
      </c>
      <c r="D723" s="275" t="s">
        <v>755</v>
      </c>
    </row>
    <row r="724" spans="1:4" x14ac:dyDescent="0.25">
      <c r="A724" s="273"/>
      <c r="C724" s="274">
        <v>6090</v>
      </c>
      <c r="D724" s="275" t="s">
        <v>756</v>
      </c>
    </row>
    <row r="725" spans="1:4" x14ac:dyDescent="0.25">
      <c r="A725" s="273"/>
      <c r="C725" s="274">
        <v>6091</v>
      </c>
      <c r="D725" s="275" t="s">
        <v>757</v>
      </c>
    </row>
    <row r="726" spans="1:4" x14ac:dyDescent="0.25">
      <c r="A726" s="273"/>
      <c r="C726" s="274">
        <v>6092</v>
      </c>
      <c r="D726" s="275" t="s">
        <v>758</v>
      </c>
    </row>
    <row r="727" spans="1:4" x14ac:dyDescent="0.25">
      <c r="A727" s="273"/>
      <c r="C727" s="274">
        <v>6300</v>
      </c>
      <c r="D727" s="275" t="s">
        <v>759</v>
      </c>
    </row>
    <row r="728" spans="1:4" x14ac:dyDescent="0.25">
      <c r="A728" s="273"/>
      <c r="C728" s="274">
        <v>6301</v>
      </c>
      <c r="D728" s="275" t="s">
        <v>760</v>
      </c>
    </row>
    <row r="729" spans="1:4" x14ac:dyDescent="0.25">
      <c r="A729" s="273"/>
      <c r="C729" s="274">
        <v>6341</v>
      </c>
      <c r="D729" s="275" t="s">
        <v>761</v>
      </c>
    </row>
    <row r="730" spans="1:4" x14ac:dyDescent="0.25">
      <c r="A730" s="273"/>
      <c r="C730" s="274">
        <v>6342</v>
      </c>
      <c r="D730" s="275" t="s">
        <v>762</v>
      </c>
    </row>
    <row r="731" spans="1:4" x14ac:dyDescent="0.25">
      <c r="A731" s="273"/>
      <c r="C731" s="274">
        <v>6391</v>
      </c>
      <c r="D731" s="275" t="s">
        <v>763</v>
      </c>
    </row>
    <row r="732" spans="1:4" x14ac:dyDescent="0.25">
      <c r="A732" s="273"/>
      <c r="C732" s="274">
        <v>6392</v>
      </c>
      <c r="D732" s="275" t="s">
        <v>764</v>
      </c>
    </row>
    <row r="733" spans="1:4" x14ac:dyDescent="0.25">
      <c r="A733" s="273"/>
      <c r="C733" s="274">
        <v>6440</v>
      </c>
      <c r="D733" s="275" t="s">
        <v>765</v>
      </c>
    </row>
    <row r="734" spans="1:4" x14ac:dyDescent="0.25">
      <c r="A734" s="273"/>
      <c r="C734" s="274">
        <v>6442</v>
      </c>
      <c r="D734" s="275" t="s">
        <v>766</v>
      </c>
    </row>
    <row r="735" spans="1:4" x14ac:dyDescent="0.25">
      <c r="A735" s="273"/>
      <c r="C735" s="274">
        <v>6450</v>
      </c>
      <c r="D735" s="275" t="s">
        <v>767</v>
      </c>
    </row>
    <row r="736" spans="1:4" x14ac:dyDescent="0.25">
      <c r="A736" s="273"/>
      <c r="C736" s="274">
        <v>6457</v>
      </c>
      <c r="D736" s="275" t="s">
        <v>768</v>
      </c>
    </row>
    <row r="737" spans="1:4" x14ac:dyDescent="0.25">
      <c r="A737" s="273"/>
      <c r="C737" s="274">
        <v>6510</v>
      </c>
      <c r="D737" s="275" t="s">
        <v>769</v>
      </c>
    </row>
    <row r="738" spans="1:4" x14ac:dyDescent="0.25">
      <c r="A738" s="273"/>
      <c r="C738" s="274">
        <v>6511</v>
      </c>
      <c r="D738" s="275" t="s">
        <v>770</v>
      </c>
    </row>
    <row r="739" spans="1:4" x14ac:dyDescent="0.25">
      <c r="A739" s="273"/>
      <c r="C739" s="274">
        <v>6610</v>
      </c>
      <c r="D739" s="275" t="s">
        <v>771</v>
      </c>
    </row>
    <row r="740" spans="1:4" x14ac:dyDescent="0.25">
      <c r="A740" s="273"/>
      <c r="C740" s="274">
        <v>6611</v>
      </c>
      <c r="D740" s="275" t="s">
        <v>772</v>
      </c>
    </row>
    <row r="741" spans="1:4" x14ac:dyDescent="0.25">
      <c r="A741" s="273"/>
      <c r="C741" s="274">
        <v>6612</v>
      </c>
      <c r="D741" s="275" t="s">
        <v>773</v>
      </c>
    </row>
    <row r="742" spans="1:4" x14ac:dyDescent="0.25">
      <c r="A742" s="273"/>
      <c r="C742" s="274">
        <v>6613</v>
      </c>
      <c r="D742" s="275" t="s">
        <v>774</v>
      </c>
    </row>
    <row r="743" spans="1:4" x14ac:dyDescent="0.25">
      <c r="A743" s="273"/>
      <c r="C743" s="274">
        <v>6615</v>
      </c>
      <c r="D743" s="275" t="s">
        <v>775</v>
      </c>
    </row>
    <row r="744" spans="1:4" x14ac:dyDescent="0.25">
      <c r="A744" s="273"/>
      <c r="C744" s="274">
        <v>6616</v>
      </c>
      <c r="D744" s="275" t="s">
        <v>776</v>
      </c>
    </row>
    <row r="745" spans="1:4" x14ac:dyDescent="0.25">
      <c r="A745" s="273"/>
      <c r="C745" s="274">
        <v>6617</v>
      </c>
      <c r="D745" s="275" t="s">
        <v>777</v>
      </c>
    </row>
    <row r="746" spans="1:4" x14ac:dyDescent="0.25">
      <c r="A746" s="273"/>
      <c r="C746" s="274">
        <v>6618</v>
      </c>
      <c r="D746" s="275" t="s">
        <v>778</v>
      </c>
    </row>
    <row r="747" spans="1:4" x14ac:dyDescent="0.25">
      <c r="A747" s="273"/>
      <c r="C747" s="274">
        <v>6620</v>
      </c>
      <c r="D747" s="275" t="s">
        <v>779</v>
      </c>
    </row>
    <row r="748" spans="1:4" x14ac:dyDescent="0.25">
      <c r="A748" s="273"/>
      <c r="C748" s="274">
        <v>6621</v>
      </c>
      <c r="D748" s="275" t="s">
        <v>780</v>
      </c>
    </row>
    <row r="749" spans="1:4" x14ac:dyDescent="0.25">
      <c r="A749" s="273"/>
      <c r="C749" s="274">
        <v>6622</v>
      </c>
      <c r="D749" s="275" t="s">
        <v>781</v>
      </c>
    </row>
    <row r="750" spans="1:4" x14ac:dyDescent="0.25">
      <c r="A750" s="273"/>
      <c r="C750" s="274">
        <v>6623</v>
      </c>
      <c r="D750" s="275" t="s">
        <v>782</v>
      </c>
    </row>
    <row r="751" spans="1:4" x14ac:dyDescent="0.25">
      <c r="A751" s="273"/>
      <c r="C751" s="274">
        <v>6624</v>
      </c>
      <c r="D751" s="275" t="s">
        <v>783</v>
      </c>
    </row>
    <row r="752" spans="1:4" x14ac:dyDescent="0.25">
      <c r="A752" s="273"/>
      <c r="C752" s="274">
        <v>6630</v>
      </c>
      <c r="D752" s="275" t="s">
        <v>784</v>
      </c>
    </row>
    <row r="753" spans="1:4" x14ac:dyDescent="0.25">
      <c r="A753" s="273"/>
      <c r="C753" s="274">
        <v>6631</v>
      </c>
      <c r="D753" s="275" t="s">
        <v>785</v>
      </c>
    </row>
    <row r="754" spans="1:4" x14ac:dyDescent="0.25">
      <c r="A754" s="273"/>
      <c r="C754" s="274">
        <v>6632</v>
      </c>
      <c r="D754" s="275" t="s">
        <v>786</v>
      </c>
    </row>
    <row r="755" spans="1:4" x14ac:dyDescent="0.25">
      <c r="A755" s="273"/>
      <c r="C755" s="274">
        <v>6633</v>
      </c>
      <c r="D755" s="275" t="s">
        <v>787</v>
      </c>
    </row>
    <row r="756" spans="1:4" x14ac:dyDescent="0.25">
      <c r="A756" s="273"/>
      <c r="C756" s="274">
        <v>6640</v>
      </c>
      <c r="D756" s="275" t="s">
        <v>788</v>
      </c>
    </row>
    <row r="757" spans="1:4" x14ac:dyDescent="0.25">
      <c r="A757" s="273"/>
      <c r="C757" s="274">
        <v>6641</v>
      </c>
      <c r="D757" s="275" t="s">
        <v>789</v>
      </c>
    </row>
    <row r="758" spans="1:4" x14ac:dyDescent="0.25">
      <c r="A758" s="273"/>
      <c r="C758" s="274">
        <v>6642</v>
      </c>
      <c r="D758" s="275" t="s">
        <v>790</v>
      </c>
    </row>
    <row r="759" spans="1:4" x14ac:dyDescent="0.25">
      <c r="A759" s="273"/>
      <c r="C759" s="274">
        <v>6643</v>
      </c>
      <c r="D759" s="275" t="s">
        <v>791</v>
      </c>
    </row>
    <row r="760" spans="1:4" x14ac:dyDescent="0.25">
      <c r="A760" s="273"/>
      <c r="C760" s="274">
        <v>6650</v>
      </c>
      <c r="D760" s="275" t="s">
        <v>792</v>
      </c>
    </row>
    <row r="761" spans="1:4" x14ac:dyDescent="0.25">
      <c r="A761" s="273"/>
      <c r="C761" s="274">
        <v>6651</v>
      </c>
      <c r="D761" s="275" t="s">
        <v>793</v>
      </c>
    </row>
    <row r="762" spans="1:4" x14ac:dyDescent="0.25">
      <c r="A762" s="273"/>
      <c r="C762" s="274">
        <v>6652</v>
      </c>
      <c r="D762" s="275" t="s">
        <v>794</v>
      </c>
    </row>
    <row r="763" spans="1:4" x14ac:dyDescent="0.25">
      <c r="A763" s="273"/>
      <c r="C763" s="274">
        <v>6653</v>
      </c>
      <c r="D763" s="275" t="s">
        <v>795</v>
      </c>
    </row>
    <row r="764" spans="1:4" x14ac:dyDescent="0.25">
      <c r="A764" s="273"/>
      <c r="C764" s="274">
        <v>6654</v>
      </c>
      <c r="D764" s="275" t="s">
        <v>796</v>
      </c>
    </row>
    <row r="765" spans="1:4" x14ac:dyDescent="0.25">
      <c r="A765" s="273"/>
      <c r="C765" s="274">
        <v>6655</v>
      </c>
      <c r="D765" s="275" t="s">
        <v>797</v>
      </c>
    </row>
    <row r="766" spans="1:4" x14ac:dyDescent="0.25">
      <c r="A766" s="273"/>
      <c r="C766" s="274">
        <v>6656</v>
      </c>
      <c r="D766" s="275" t="s">
        <v>798</v>
      </c>
    </row>
    <row r="767" spans="1:4" x14ac:dyDescent="0.25">
      <c r="A767" s="273"/>
      <c r="C767" s="274">
        <v>6657</v>
      </c>
      <c r="D767" s="275" t="s">
        <v>799</v>
      </c>
    </row>
    <row r="768" spans="1:4" x14ac:dyDescent="0.25">
      <c r="A768" s="273"/>
      <c r="C768" s="274">
        <v>6660</v>
      </c>
      <c r="D768" s="275" t="s">
        <v>800</v>
      </c>
    </row>
    <row r="769" spans="1:4" x14ac:dyDescent="0.25">
      <c r="A769" s="273"/>
      <c r="C769" s="274">
        <v>6661</v>
      </c>
      <c r="D769" s="275" t="s">
        <v>801</v>
      </c>
    </row>
    <row r="770" spans="1:4" x14ac:dyDescent="0.25">
      <c r="A770" s="273"/>
      <c r="C770" s="274">
        <v>6662</v>
      </c>
      <c r="D770" s="275" t="s">
        <v>802</v>
      </c>
    </row>
    <row r="771" spans="1:4" x14ac:dyDescent="0.25">
      <c r="A771" s="273"/>
      <c r="C771" s="274">
        <v>6663</v>
      </c>
      <c r="D771" s="275" t="s">
        <v>803</v>
      </c>
    </row>
    <row r="772" spans="1:4" x14ac:dyDescent="0.25">
      <c r="A772" s="273"/>
      <c r="C772" s="274">
        <v>6665</v>
      </c>
      <c r="D772" s="275" t="s">
        <v>804</v>
      </c>
    </row>
    <row r="773" spans="1:4" x14ac:dyDescent="0.25">
      <c r="A773" s="273"/>
      <c r="C773" s="274">
        <v>6666</v>
      </c>
      <c r="D773" s="275" t="s">
        <v>805</v>
      </c>
    </row>
    <row r="774" spans="1:4" x14ac:dyDescent="0.25">
      <c r="A774" s="273"/>
      <c r="C774" s="274">
        <v>6667</v>
      </c>
      <c r="D774" s="275" t="s">
        <v>806</v>
      </c>
    </row>
    <row r="775" spans="1:4" x14ac:dyDescent="0.25">
      <c r="A775" s="273"/>
      <c r="C775" s="274">
        <v>6668</v>
      </c>
      <c r="D775" s="275" t="s">
        <v>807</v>
      </c>
    </row>
    <row r="776" spans="1:4" x14ac:dyDescent="0.25">
      <c r="A776" s="273"/>
      <c r="C776" s="274">
        <v>6670</v>
      </c>
      <c r="D776" s="275" t="s">
        <v>808</v>
      </c>
    </row>
    <row r="777" spans="1:4" x14ac:dyDescent="0.25">
      <c r="A777" s="273"/>
      <c r="C777" s="274">
        <v>6671</v>
      </c>
      <c r="D777" s="275" t="s">
        <v>809</v>
      </c>
    </row>
    <row r="778" spans="1:4" x14ac:dyDescent="0.25">
      <c r="A778" s="273"/>
      <c r="C778" s="274">
        <v>6672</v>
      </c>
      <c r="D778" s="275" t="s">
        <v>810</v>
      </c>
    </row>
    <row r="779" spans="1:4" x14ac:dyDescent="0.25">
      <c r="A779" s="273"/>
      <c r="C779" s="274">
        <v>6673</v>
      </c>
      <c r="D779" s="275" t="s">
        <v>811</v>
      </c>
    </row>
    <row r="780" spans="1:4" x14ac:dyDescent="0.25">
      <c r="A780" s="273"/>
      <c r="C780" s="274">
        <v>6675</v>
      </c>
      <c r="D780" s="275" t="s">
        <v>812</v>
      </c>
    </row>
    <row r="781" spans="1:4" x14ac:dyDescent="0.25">
      <c r="A781" s="273"/>
      <c r="C781" s="274">
        <v>6676</v>
      </c>
      <c r="D781" s="275" t="s">
        <v>813</v>
      </c>
    </row>
    <row r="782" spans="1:4" x14ac:dyDescent="0.25">
      <c r="A782" s="273"/>
      <c r="C782" s="274">
        <v>6677</v>
      </c>
      <c r="D782" s="275" t="s">
        <v>814</v>
      </c>
    </row>
    <row r="783" spans="1:4" x14ac:dyDescent="0.25">
      <c r="A783" s="273"/>
      <c r="C783" s="274">
        <v>6678</v>
      </c>
      <c r="D783" s="275" t="s">
        <v>815</v>
      </c>
    </row>
    <row r="784" spans="1:4" x14ac:dyDescent="0.25">
      <c r="A784" s="273"/>
      <c r="C784" s="274">
        <v>6733</v>
      </c>
      <c r="D784" s="275" t="s">
        <v>816</v>
      </c>
    </row>
    <row r="785" spans="1:4" x14ac:dyDescent="0.25">
      <c r="A785" s="273"/>
      <c r="C785" s="274">
        <v>6734</v>
      </c>
      <c r="D785" s="275" t="s">
        <v>817</v>
      </c>
    </row>
    <row r="786" spans="1:4" x14ac:dyDescent="0.25">
      <c r="A786" s="273"/>
      <c r="C786" s="274">
        <v>6735</v>
      </c>
      <c r="D786" s="275" t="s">
        <v>818</v>
      </c>
    </row>
    <row r="787" spans="1:4" x14ac:dyDescent="0.25">
      <c r="A787" s="273"/>
      <c r="C787" s="274">
        <v>6930</v>
      </c>
      <c r="D787" s="275" t="s">
        <v>819</v>
      </c>
    </row>
    <row r="788" spans="1:4" x14ac:dyDescent="0.25">
      <c r="A788" s="273"/>
      <c r="C788" s="274">
        <v>6931</v>
      </c>
      <c r="D788" s="275" t="s">
        <v>820</v>
      </c>
    </row>
    <row r="789" spans="1:4" x14ac:dyDescent="0.25">
      <c r="A789" s="273"/>
      <c r="C789" s="274">
        <v>6932</v>
      </c>
      <c r="D789" s="275" t="s">
        <v>821</v>
      </c>
    </row>
    <row r="790" spans="1:4" x14ac:dyDescent="0.25">
      <c r="A790" s="273"/>
      <c r="C790" s="274">
        <v>6933</v>
      </c>
      <c r="D790" s="275" t="s">
        <v>822</v>
      </c>
    </row>
    <row r="791" spans="1:4" x14ac:dyDescent="0.25">
      <c r="A791" s="273"/>
      <c r="C791" s="274">
        <v>6954</v>
      </c>
      <c r="D791" s="275" t="s">
        <v>823</v>
      </c>
    </row>
    <row r="792" spans="1:4" x14ac:dyDescent="0.25">
      <c r="A792" s="273"/>
      <c r="C792" s="274">
        <v>6959</v>
      </c>
      <c r="D792" s="275" t="s">
        <v>824</v>
      </c>
    </row>
    <row r="793" spans="1:4" x14ac:dyDescent="0.25">
      <c r="A793" s="273"/>
      <c r="C793" s="274">
        <v>6960</v>
      </c>
      <c r="D793" s="275" t="s">
        <v>825</v>
      </c>
    </row>
    <row r="794" spans="1:4" x14ac:dyDescent="0.25">
      <c r="C794" s="274">
        <v>6961</v>
      </c>
      <c r="D794" s="275" t="s">
        <v>826</v>
      </c>
    </row>
    <row r="795" spans="1:4" x14ac:dyDescent="0.25">
      <c r="A795" s="273"/>
      <c r="C795" s="274">
        <v>6962</v>
      </c>
      <c r="D795" s="275" t="s">
        <v>827</v>
      </c>
    </row>
    <row r="796" spans="1:4" x14ac:dyDescent="0.25">
      <c r="A796" s="273"/>
      <c r="C796" s="274">
        <v>6963</v>
      </c>
      <c r="D796" s="275" t="s">
        <v>828</v>
      </c>
    </row>
    <row r="797" spans="1:4" x14ac:dyDescent="0.25">
      <c r="A797" s="273"/>
      <c r="C797" s="274">
        <v>6965</v>
      </c>
      <c r="D797" s="275" t="s">
        <v>829</v>
      </c>
    </row>
    <row r="798" spans="1:4" x14ac:dyDescent="0.25">
      <c r="A798" s="273"/>
      <c r="C798" s="274">
        <v>6966</v>
      </c>
      <c r="D798" s="275" t="s">
        <v>830</v>
      </c>
    </row>
    <row r="799" spans="1:4" x14ac:dyDescent="0.25">
      <c r="A799" s="273"/>
      <c r="C799" s="274">
        <v>6967</v>
      </c>
      <c r="D799" s="275" t="s">
        <v>831</v>
      </c>
    </row>
    <row r="800" spans="1:4" x14ac:dyDescent="0.25">
      <c r="A800" s="273"/>
      <c r="C800" s="274">
        <v>6968</v>
      </c>
      <c r="D800" s="275" t="s">
        <v>832</v>
      </c>
    </row>
    <row r="801" spans="1:4" x14ac:dyDescent="0.25">
      <c r="A801" s="273"/>
      <c r="C801" s="274">
        <v>6970</v>
      </c>
      <c r="D801" s="275" t="s">
        <v>833</v>
      </c>
    </row>
    <row r="802" spans="1:4" x14ac:dyDescent="0.25">
      <c r="A802" s="273"/>
      <c r="C802" s="274">
        <v>6971</v>
      </c>
      <c r="D802" s="275" t="s">
        <v>834</v>
      </c>
    </row>
    <row r="803" spans="1:4" x14ac:dyDescent="0.25">
      <c r="A803" s="273"/>
      <c r="C803" s="274">
        <v>6972</v>
      </c>
      <c r="D803" s="275" t="s">
        <v>835</v>
      </c>
    </row>
    <row r="804" spans="1:4" x14ac:dyDescent="0.25">
      <c r="A804" s="273"/>
      <c r="C804" s="274">
        <v>6973</v>
      </c>
      <c r="D804" s="275" t="s">
        <v>836</v>
      </c>
    </row>
    <row r="805" spans="1:4" x14ac:dyDescent="0.25">
      <c r="A805" s="273"/>
      <c r="C805" s="274">
        <v>6980</v>
      </c>
      <c r="D805" s="275" t="s">
        <v>837</v>
      </c>
    </row>
    <row r="806" spans="1:4" x14ac:dyDescent="0.25">
      <c r="A806" s="273"/>
      <c r="C806" s="274">
        <v>6981</v>
      </c>
      <c r="D806" s="275" t="s">
        <v>838</v>
      </c>
    </row>
    <row r="807" spans="1:4" x14ac:dyDescent="0.25">
      <c r="A807" s="273"/>
      <c r="C807" s="274">
        <v>6985</v>
      </c>
      <c r="D807" s="275" t="s">
        <v>839</v>
      </c>
    </row>
    <row r="808" spans="1:4" x14ac:dyDescent="0.25">
      <c r="A808" s="273"/>
      <c r="C808" s="274">
        <v>6986</v>
      </c>
      <c r="D808" s="275" t="s">
        <v>840</v>
      </c>
    </row>
    <row r="809" spans="1:4" x14ac:dyDescent="0.25">
      <c r="A809" s="273"/>
      <c r="C809" s="274">
        <v>6987</v>
      </c>
      <c r="D809" s="275" t="s">
        <v>841</v>
      </c>
    </row>
    <row r="810" spans="1:4" x14ac:dyDescent="0.25">
      <c r="A810" s="273"/>
      <c r="C810" s="274">
        <v>6988</v>
      </c>
      <c r="D810" s="275" t="s">
        <v>842</v>
      </c>
    </row>
    <row r="811" spans="1:4" x14ac:dyDescent="0.25">
      <c r="A811" s="273"/>
      <c r="C811" s="274">
        <v>6990</v>
      </c>
      <c r="D811" s="275" t="s">
        <v>843</v>
      </c>
    </row>
    <row r="812" spans="1:4" x14ac:dyDescent="0.25">
      <c r="A812" s="273"/>
      <c r="C812" s="274">
        <v>6991</v>
      </c>
      <c r="D812" s="275" t="s">
        <v>844</v>
      </c>
    </row>
    <row r="813" spans="1:4" x14ac:dyDescent="0.25">
      <c r="A813" s="273"/>
      <c r="C813" s="274">
        <v>6992</v>
      </c>
      <c r="D813" s="275" t="s">
        <v>845</v>
      </c>
    </row>
    <row r="814" spans="1:4" x14ac:dyDescent="0.25">
      <c r="A814" s="273"/>
      <c r="C814" s="274">
        <v>6993</v>
      </c>
      <c r="D814" s="275" t="s">
        <v>846</v>
      </c>
    </row>
    <row r="815" spans="1:4" x14ac:dyDescent="0.25">
      <c r="A815" s="273"/>
      <c r="C815" s="274">
        <v>7060</v>
      </c>
      <c r="D815" s="275" t="s">
        <v>847</v>
      </c>
    </row>
    <row r="816" spans="1:4" x14ac:dyDescent="0.25">
      <c r="A816" s="273"/>
      <c r="C816" s="274">
        <v>7061</v>
      </c>
      <c r="D816" s="275" t="s">
        <v>848</v>
      </c>
    </row>
    <row r="817" spans="1:4" x14ac:dyDescent="0.25">
      <c r="A817" s="273"/>
      <c r="C817" s="274">
        <v>7062</v>
      </c>
      <c r="D817" s="275" t="s">
        <v>849</v>
      </c>
    </row>
    <row r="818" spans="1:4" x14ac:dyDescent="0.25">
      <c r="A818" s="273"/>
      <c r="C818" s="274">
        <v>7063</v>
      </c>
      <c r="D818" s="275" t="s">
        <v>850</v>
      </c>
    </row>
    <row r="819" spans="1:4" x14ac:dyDescent="0.25">
      <c r="A819" s="273"/>
      <c r="C819" s="274">
        <v>7080</v>
      </c>
      <c r="D819" s="275" t="s">
        <v>851</v>
      </c>
    </row>
    <row r="820" spans="1:4" x14ac:dyDescent="0.25">
      <c r="A820" s="273"/>
      <c r="C820" s="274">
        <v>7081</v>
      </c>
      <c r="D820" s="275" t="s">
        <v>852</v>
      </c>
    </row>
    <row r="821" spans="1:4" x14ac:dyDescent="0.25">
      <c r="A821" s="273"/>
      <c r="C821" s="274">
        <v>7082</v>
      </c>
      <c r="D821" s="275" t="s">
        <v>853</v>
      </c>
    </row>
    <row r="822" spans="1:4" x14ac:dyDescent="0.25">
      <c r="A822" s="273"/>
      <c r="C822" s="274">
        <v>7083</v>
      </c>
      <c r="D822" s="275" t="s">
        <v>854</v>
      </c>
    </row>
    <row r="823" spans="1:4" x14ac:dyDescent="0.25">
      <c r="A823" s="273"/>
      <c r="C823" s="274">
        <v>7084</v>
      </c>
      <c r="D823" s="275" t="s">
        <v>855</v>
      </c>
    </row>
    <row r="824" spans="1:4" x14ac:dyDescent="0.25">
      <c r="A824" s="273"/>
      <c r="C824" s="274">
        <v>7090</v>
      </c>
      <c r="D824" s="275" t="s">
        <v>856</v>
      </c>
    </row>
    <row r="825" spans="1:4" x14ac:dyDescent="0.25">
      <c r="A825" s="273"/>
      <c r="C825" s="274">
        <v>7091</v>
      </c>
      <c r="D825" s="275" t="s">
        <v>857</v>
      </c>
    </row>
    <row r="826" spans="1:4" x14ac:dyDescent="0.25">
      <c r="A826" s="273"/>
      <c r="C826" s="274">
        <v>7092</v>
      </c>
      <c r="D826" s="275" t="s">
        <v>858</v>
      </c>
    </row>
    <row r="827" spans="1:4" x14ac:dyDescent="0.25">
      <c r="A827" s="273"/>
      <c r="C827" s="274">
        <v>7093</v>
      </c>
      <c r="D827" s="275" t="s">
        <v>859</v>
      </c>
    </row>
    <row r="828" spans="1:4" x14ac:dyDescent="0.25">
      <c r="A828" s="273"/>
      <c r="C828" s="274">
        <v>7094</v>
      </c>
      <c r="D828" s="275" t="s">
        <v>860</v>
      </c>
    </row>
    <row r="829" spans="1:4" x14ac:dyDescent="0.25">
      <c r="A829" s="273"/>
      <c r="C829" s="274">
        <v>7510</v>
      </c>
      <c r="D829" s="275" t="s">
        <v>861</v>
      </c>
    </row>
    <row r="830" spans="1:4" x14ac:dyDescent="0.25">
      <c r="A830" s="273"/>
      <c r="C830" s="274">
        <v>7511</v>
      </c>
      <c r="D830" s="275" t="s">
        <v>862</v>
      </c>
    </row>
    <row r="831" spans="1:4" x14ac:dyDescent="0.25">
      <c r="A831" s="273"/>
      <c r="C831" s="274">
        <v>7600</v>
      </c>
      <c r="D831" s="275" t="s">
        <v>863</v>
      </c>
    </row>
    <row r="832" spans="1:4" x14ac:dyDescent="0.25">
      <c r="A832" s="273"/>
      <c r="C832" s="274">
        <v>7601</v>
      </c>
      <c r="D832" s="275" t="s">
        <v>864</v>
      </c>
    </row>
    <row r="833" spans="1:4" x14ac:dyDescent="0.25">
      <c r="A833" s="273"/>
      <c r="C833" s="274">
        <v>7602</v>
      </c>
      <c r="D833" s="275" t="s">
        <v>865</v>
      </c>
    </row>
    <row r="834" spans="1:4" x14ac:dyDescent="0.25">
      <c r="A834" s="273"/>
      <c r="C834" s="274">
        <v>7603</v>
      </c>
      <c r="D834" s="275" t="s">
        <v>866</v>
      </c>
    </row>
    <row r="835" spans="1:4" x14ac:dyDescent="0.25">
      <c r="A835" s="273"/>
      <c r="C835" s="274">
        <v>7610</v>
      </c>
      <c r="D835" s="275" t="s">
        <v>867</v>
      </c>
    </row>
    <row r="836" spans="1:4" x14ac:dyDescent="0.25">
      <c r="A836" s="273"/>
      <c r="C836" s="274">
        <v>7611</v>
      </c>
      <c r="D836" s="275" t="s">
        <v>868</v>
      </c>
    </row>
    <row r="837" spans="1:4" x14ac:dyDescent="0.25">
      <c r="A837" s="273"/>
      <c r="C837" s="274">
        <v>7612</v>
      </c>
      <c r="D837" s="275" t="s">
        <v>869</v>
      </c>
    </row>
    <row r="838" spans="1:4" x14ac:dyDescent="0.25">
      <c r="A838" s="273"/>
      <c r="C838" s="274">
        <v>7613</v>
      </c>
      <c r="D838" s="275" t="s">
        <v>870</v>
      </c>
    </row>
    <row r="839" spans="1:4" x14ac:dyDescent="0.25">
      <c r="A839" s="273"/>
      <c r="C839" s="274">
        <v>7620</v>
      </c>
      <c r="D839" s="275" t="s">
        <v>871</v>
      </c>
    </row>
    <row r="840" spans="1:4" x14ac:dyDescent="0.25">
      <c r="A840" s="273"/>
      <c r="C840" s="274">
        <v>7621</v>
      </c>
      <c r="D840" s="275" t="s">
        <v>872</v>
      </c>
    </row>
    <row r="841" spans="1:4" x14ac:dyDescent="0.25">
      <c r="A841" s="273"/>
      <c r="C841" s="274">
        <v>7630</v>
      </c>
      <c r="D841" s="275" t="s">
        <v>873</v>
      </c>
    </row>
    <row r="842" spans="1:4" x14ac:dyDescent="0.25">
      <c r="A842" s="273"/>
      <c r="C842" s="274">
        <v>7631</v>
      </c>
      <c r="D842" s="275" t="s">
        <v>874</v>
      </c>
    </row>
    <row r="843" spans="1:4" x14ac:dyDescent="0.25">
      <c r="A843" s="273"/>
      <c r="C843" s="274">
        <v>7632</v>
      </c>
      <c r="D843" s="275" t="s">
        <v>875</v>
      </c>
    </row>
    <row r="844" spans="1:4" x14ac:dyDescent="0.25">
      <c r="A844" s="273"/>
      <c r="C844" s="274">
        <v>7633</v>
      </c>
      <c r="D844" s="275" t="s">
        <v>876</v>
      </c>
    </row>
    <row r="845" spans="1:4" x14ac:dyDescent="0.25">
      <c r="A845" s="273"/>
      <c r="C845" s="274">
        <v>7660</v>
      </c>
      <c r="D845" s="275" t="s">
        <v>877</v>
      </c>
    </row>
    <row r="846" spans="1:4" x14ac:dyDescent="0.25">
      <c r="A846" s="273"/>
      <c r="C846" s="274">
        <v>7661</v>
      </c>
      <c r="D846" s="275" t="s">
        <v>878</v>
      </c>
    </row>
    <row r="847" spans="1:4" x14ac:dyDescent="0.25">
      <c r="A847" s="273"/>
      <c r="C847" s="274">
        <v>7662</v>
      </c>
      <c r="D847" s="275" t="s">
        <v>879</v>
      </c>
    </row>
    <row r="848" spans="1:4" x14ac:dyDescent="0.25">
      <c r="A848" s="273"/>
      <c r="C848" s="274">
        <v>7663</v>
      </c>
      <c r="D848" s="275" t="s">
        <v>880</v>
      </c>
    </row>
    <row r="849" spans="1:4" x14ac:dyDescent="0.25">
      <c r="A849" s="273"/>
      <c r="C849" s="274">
        <v>7665</v>
      </c>
      <c r="D849" s="275" t="s">
        <v>881</v>
      </c>
    </row>
    <row r="850" spans="1:4" x14ac:dyDescent="0.25">
      <c r="A850" s="273"/>
      <c r="C850" s="274">
        <v>7666</v>
      </c>
      <c r="D850" s="275" t="s">
        <v>882</v>
      </c>
    </row>
    <row r="851" spans="1:4" x14ac:dyDescent="0.25">
      <c r="A851" s="273"/>
      <c r="C851" s="274">
        <v>7667</v>
      </c>
      <c r="D851" s="275" t="s">
        <v>883</v>
      </c>
    </row>
    <row r="852" spans="1:4" x14ac:dyDescent="0.25">
      <c r="A852" s="273"/>
      <c r="C852" s="274">
        <v>7668</v>
      </c>
      <c r="D852" s="275" t="s">
        <v>884</v>
      </c>
    </row>
    <row r="853" spans="1:4" x14ac:dyDescent="0.25">
      <c r="A853" s="273"/>
      <c r="C853" s="274">
        <v>7733</v>
      </c>
      <c r="D853" s="275" t="s">
        <v>885</v>
      </c>
    </row>
    <row r="854" spans="1:4" x14ac:dyDescent="0.25">
      <c r="A854" s="273"/>
      <c r="C854" s="274">
        <v>7734</v>
      </c>
      <c r="D854" s="275" t="s">
        <v>886</v>
      </c>
    </row>
    <row r="855" spans="1:4" x14ac:dyDescent="0.25">
      <c r="A855" s="273"/>
      <c r="C855" s="274">
        <v>7735</v>
      </c>
      <c r="D855" s="275" t="s">
        <v>887</v>
      </c>
    </row>
    <row r="856" spans="1:4" x14ac:dyDescent="0.25">
      <c r="A856" s="273"/>
      <c r="C856" s="274">
        <v>7930</v>
      </c>
      <c r="D856" s="275" t="s">
        <v>888</v>
      </c>
    </row>
    <row r="857" spans="1:4" x14ac:dyDescent="0.25">
      <c r="A857" s="273"/>
      <c r="C857" s="274">
        <v>7931</v>
      </c>
      <c r="D857" s="275" t="s">
        <v>889</v>
      </c>
    </row>
    <row r="858" spans="1:4" x14ac:dyDescent="0.25">
      <c r="A858" s="273"/>
      <c r="C858" s="274">
        <v>7932</v>
      </c>
      <c r="D858" s="275" t="s">
        <v>890</v>
      </c>
    </row>
    <row r="859" spans="1:4" x14ac:dyDescent="0.25">
      <c r="A859" s="273"/>
      <c r="C859" s="274">
        <v>7933</v>
      </c>
      <c r="D859" s="275" t="s">
        <v>891</v>
      </c>
    </row>
    <row r="860" spans="1:4" x14ac:dyDescent="0.25">
      <c r="A860" s="273"/>
      <c r="C860" s="274">
        <v>7950</v>
      </c>
      <c r="D860" s="275" t="s">
        <v>892</v>
      </c>
    </row>
    <row r="861" spans="1:4" x14ac:dyDescent="0.25">
      <c r="A861" s="273"/>
      <c r="C861" s="274">
        <v>7951</v>
      </c>
      <c r="D861" s="275" t="s">
        <v>893</v>
      </c>
    </row>
    <row r="862" spans="1:4" x14ac:dyDescent="0.25">
      <c r="A862" s="273"/>
      <c r="C862" s="274">
        <v>7952</v>
      </c>
      <c r="D862" s="275" t="s">
        <v>894</v>
      </c>
    </row>
    <row r="863" spans="1:4" x14ac:dyDescent="0.25">
      <c r="A863" s="273"/>
      <c r="C863" s="274">
        <v>7954</v>
      </c>
      <c r="D863" s="275" t="s">
        <v>895</v>
      </c>
    </row>
    <row r="864" spans="1:4" x14ac:dyDescent="0.25">
      <c r="A864" s="273"/>
      <c r="C864" s="274">
        <v>7955</v>
      </c>
      <c r="D864" s="275" t="s">
        <v>896</v>
      </c>
    </row>
    <row r="865" spans="1:4" x14ac:dyDescent="0.25">
      <c r="A865" s="273"/>
      <c r="C865" s="274">
        <v>7956</v>
      </c>
      <c r="D865" s="275" t="s">
        <v>897</v>
      </c>
    </row>
    <row r="866" spans="1:4" x14ac:dyDescent="0.25">
      <c r="A866" s="273"/>
      <c r="C866" s="274">
        <v>7957</v>
      </c>
      <c r="D866" s="275" t="s">
        <v>898</v>
      </c>
    </row>
    <row r="867" spans="1:4" x14ac:dyDescent="0.25">
      <c r="A867" s="273"/>
      <c r="C867" s="274">
        <v>7960</v>
      </c>
      <c r="D867" s="275" t="s">
        <v>899</v>
      </c>
    </row>
    <row r="868" spans="1:4" x14ac:dyDescent="0.25">
      <c r="A868" s="273"/>
      <c r="C868" s="274">
        <v>7961</v>
      </c>
      <c r="D868" s="275" t="s">
        <v>900</v>
      </c>
    </row>
    <row r="869" spans="1:4" x14ac:dyDescent="0.25">
      <c r="A869" s="273"/>
      <c r="C869" s="274">
        <v>7965</v>
      </c>
      <c r="D869" s="275" t="s">
        <v>901</v>
      </c>
    </row>
    <row r="870" spans="1:4" x14ac:dyDescent="0.25">
      <c r="A870" s="273"/>
      <c r="C870" s="274">
        <v>7966</v>
      </c>
      <c r="D870" s="275" t="s">
        <v>902</v>
      </c>
    </row>
    <row r="871" spans="1:4" x14ac:dyDescent="0.25">
      <c r="A871" s="273"/>
      <c r="C871" s="274">
        <v>7967</v>
      </c>
      <c r="D871" s="275" t="s">
        <v>903</v>
      </c>
    </row>
    <row r="872" spans="1:4" x14ac:dyDescent="0.25">
      <c r="A872" s="273"/>
      <c r="C872" s="274">
        <v>7968</v>
      </c>
      <c r="D872" s="275" t="s">
        <v>904</v>
      </c>
    </row>
    <row r="873" spans="1:4" x14ac:dyDescent="0.25">
      <c r="A873" s="273"/>
      <c r="C873" s="274">
        <v>7970</v>
      </c>
      <c r="D873" s="275" t="s">
        <v>905</v>
      </c>
    </row>
    <row r="874" spans="1:4" x14ac:dyDescent="0.25">
      <c r="A874" s="273"/>
      <c r="C874" s="274">
        <v>7971</v>
      </c>
      <c r="D874" s="275" t="s">
        <v>906</v>
      </c>
    </row>
    <row r="875" spans="1:4" x14ac:dyDescent="0.25">
      <c r="A875" s="273"/>
      <c r="C875" s="274">
        <v>7972</v>
      </c>
      <c r="D875" s="275" t="s">
        <v>907</v>
      </c>
    </row>
    <row r="876" spans="1:4" x14ac:dyDescent="0.25">
      <c r="A876" s="273"/>
      <c r="C876" s="274">
        <v>7973</v>
      </c>
      <c r="D876" s="275" t="s">
        <v>908</v>
      </c>
    </row>
    <row r="877" spans="1:4" x14ac:dyDescent="0.25">
      <c r="A877" s="273"/>
      <c r="C877" s="274">
        <v>7980</v>
      </c>
      <c r="D877" s="275" t="s">
        <v>909</v>
      </c>
    </row>
    <row r="878" spans="1:4" x14ac:dyDescent="0.25">
      <c r="A878" s="273"/>
      <c r="C878" s="274">
        <v>7981</v>
      </c>
      <c r="D878" s="275" t="s">
        <v>910</v>
      </c>
    </row>
    <row r="879" spans="1:4" x14ac:dyDescent="0.25">
      <c r="A879" s="273"/>
      <c r="C879" s="274">
        <v>7985</v>
      </c>
      <c r="D879" s="275" t="s">
        <v>911</v>
      </c>
    </row>
    <row r="880" spans="1:4" x14ac:dyDescent="0.25">
      <c r="A880" s="273"/>
      <c r="C880" s="274">
        <v>7986</v>
      </c>
      <c r="D880" s="275" t="s">
        <v>912</v>
      </c>
    </row>
    <row r="881" spans="1:4" x14ac:dyDescent="0.25">
      <c r="A881" s="273"/>
      <c r="C881" s="274">
        <v>7987</v>
      </c>
      <c r="D881" s="275" t="s">
        <v>913</v>
      </c>
    </row>
    <row r="882" spans="1:4" x14ac:dyDescent="0.25">
      <c r="A882" s="273"/>
      <c r="C882" s="274">
        <v>7988</v>
      </c>
      <c r="D882" s="275" t="s">
        <v>914</v>
      </c>
    </row>
    <row r="883" spans="1:4" x14ac:dyDescent="0.25">
      <c r="A883" s="273"/>
      <c r="C883" s="274">
        <v>7990</v>
      </c>
      <c r="D883" s="275" t="s">
        <v>915</v>
      </c>
    </row>
    <row r="884" spans="1:4" x14ac:dyDescent="0.25">
      <c r="A884" s="273"/>
      <c r="C884" s="274">
        <v>7991</v>
      </c>
      <c r="D884" s="275" t="s">
        <v>916</v>
      </c>
    </row>
    <row r="885" spans="1:4" x14ac:dyDescent="0.25">
      <c r="A885" s="273"/>
      <c r="C885" s="274">
        <v>7992</v>
      </c>
      <c r="D885" s="275" t="s">
        <v>917</v>
      </c>
    </row>
    <row r="886" spans="1:4" x14ac:dyDescent="0.25">
      <c r="A886" s="273"/>
      <c r="C886" s="274">
        <v>7993</v>
      </c>
      <c r="D886" s="275" t="s">
        <v>918</v>
      </c>
    </row>
    <row r="887" spans="1:4" x14ac:dyDescent="0.25">
      <c r="A887" s="273"/>
      <c r="C887" s="274">
        <v>8300</v>
      </c>
      <c r="D887" s="275" t="s">
        <v>759</v>
      </c>
    </row>
    <row r="888" spans="1:4" x14ac:dyDescent="0.25">
      <c r="A888" s="273"/>
      <c r="C888" s="274">
        <v>8301</v>
      </c>
      <c r="D888" s="275" t="s">
        <v>760</v>
      </c>
    </row>
    <row r="889" spans="1:4" x14ac:dyDescent="0.25">
      <c r="A889" s="273"/>
      <c r="C889" s="274">
        <v>76200</v>
      </c>
      <c r="D889" s="275" t="s">
        <v>919</v>
      </c>
    </row>
    <row r="890" spans="1:4" x14ac:dyDescent="0.25">
      <c r="A890" s="273"/>
      <c r="C890" s="274">
        <v>76201</v>
      </c>
      <c r="D890" s="275" t="s">
        <v>920</v>
      </c>
    </row>
    <row r="891" spans="1:4" x14ac:dyDescent="0.25">
      <c r="A891" s="273"/>
      <c r="C891" s="274">
        <v>76202</v>
      </c>
      <c r="D891" s="275" t="s">
        <v>921</v>
      </c>
    </row>
    <row r="892" spans="1:4" x14ac:dyDescent="0.25">
      <c r="A892" s="273"/>
      <c r="C892" s="274">
        <v>76203</v>
      </c>
      <c r="D892" s="275" t="s">
        <v>922</v>
      </c>
    </row>
    <row r="893" spans="1:4" x14ac:dyDescent="0.25">
      <c r="A893" s="273"/>
      <c r="C893" s="274">
        <v>79544</v>
      </c>
      <c r="D893" s="275" t="s">
        <v>923</v>
      </c>
    </row>
    <row r="894" spans="1:4" x14ac:dyDescent="0.25">
      <c r="A894" s="273"/>
      <c r="C894" s="274">
        <v>79549</v>
      </c>
      <c r="D894" s="275" t="s">
        <v>924</v>
      </c>
    </row>
    <row r="895" spans="1:4" x14ac:dyDescent="0.25">
      <c r="A895" s="273"/>
      <c r="D895" s="275" t="s">
        <v>925</v>
      </c>
    </row>
    <row r="896" spans="1:4" x14ac:dyDescent="0.25">
      <c r="A896" s="273"/>
      <c r="D896" s="275" t="s">
        <v>925</v>
      </c>
    </row>
    <row r="897" spans="1:4" x14ac:dyDescent="0.25">
      <c r="A897" s="273"/>
      <c r="D897" s="275" t="s">
        <v>925</v>
      </c>
    </row>
    <row r="898" spans="1:4" x14ac:dyDescent="0.25">
      <c r="A898" s="273"/>
      <c r="D898" s="275" t="s">
        <v>925</v>
      </c>
    </row>
    <row r="899" spans="1:4" x14ac:dyDescent="0.25">
      <c r="A899" s="273"/>
      <c r="D899" s="275" t="s">
        <v>925</v>
      </c>
    </row>
    <row r="900" spans="1:4" x14ac:dyDescent="0.25">
      <c r="A900" s="273"/>
      <c r="D900" s="275" t="s">
        <v>925</v>
      </c>
    </row>
    <row r="901" spans="1:4" x14ac:dyDescent="0.25">
      <c r="A901" s="273"/>
      <c r="D901" s="275" t="s">
        <v>925</v>
      </c>
    </row>
    <row r="902" spans="1:4" x14ac:dyDescent="0.25">
      <c r="A902" s="273"/>
      <c r="D902" s="275" t="s">
        <v>925</v>
      </c>
    </row>
    <row r="903" spans="1:4" x14ac:dyDescent="0.25">
      <c r="A903" s="273"/>
      <c r="D903" s="275" t="s">
        <v>925</v>
      </c>
    </row>
    <row r="904" spans="1:4" x14ac:dyDescent="0.25">
      <c r="A904" s="273"/>
      <c r="D904" s="275" t="s">
        <v>925</v>
      </c>
    </row>
    <row r="905" spans="1:4" x14ac:dyDescent="0.25">
      <c r="A905" s="273"/>
      <c r="C905" s="273"/>
      <c r="D905" s="275" t="s">
        <v>925</v>
      </c>
    </row>
    <row r="906" spans="1:4" x14ac:dyDescent="0.25">
      <c r="A906" s="273"/>
      <c r="C906" s="273"/>
      <c r="D906" s="275" t="s">
        <v>925</v>
      </c>
    </row>
    <row r="907" spans="1:4" x14ac:dyDescent="0.25">
      <c r="A907" s="273"/>
      <c r="C907" s="273"/>
      <c r="D907" s="275" t="s">
        <v>925</v>
      </c>
    </row>
    <row r="908" spans="1:4" x14ac:dyDescent="0.25">
      <c r="A908" s="273"/>
      <c r="C908" s="273"/>
      <c r="D908" s="275" t="s">
        <v>925</v>
      </c>
    </row>
    <row r="909" spans="1:4" x14ac:dyDescent="0.25">
      <c r="A909" s="273"/>
      <c r="C909" s="273"/>
      <c r="D909" s="275" t="s">
        <v>925</v>
      </c>
    </row>
    <row r="910" spans="1:4" x14ac:dyDescent="0.25">
      <c r="A910" s="273"/>
      <c r="C910" s="273"/>
      <c r="D910" s="275" t="s">
        <v>925</v>
      </c>
    </row>
    <row r="911" spans="1:4" x14ac:dyDescent="0.25">
      <c r="A911" s="273"/>
      <c r="C911" s="273"/>
      <c r="D911" s="275" t="s">
        <v>925</v>
      </c>
    </row>
    <row r="912" spans="1:4" x14ac:dyDescent="0.25">
      <c r="A912" s="273"/>
      <c r="C912" s="273"/>
      <c r="D912" s="275" t="s">
        <v>925</v>
      </c>
    </row>
    <row r="913" spans="1:4" x14ac:dyDescent="0.25">
      <c r="A913" s="273"/>
      <c r="C913" s="273"/>
      <c r="D913" s="275" t="s">
        <v>925</v>
      </c>
    </row>
    <row r="914" spans="1:4" x14ac:dyDescent="0.25">
      <c r="A914" s="273"/>
      <c r="C914" s="273"/>
      <c r="D914" s="275" t="s">
        <v>925</v>
      </c>
    </row>
    <row r="915" spans="1:4" x14ac:dyDescent="0.25">
      <c r="A915" s="273"/>
      <c r="C915" s="273"/>
      <c r="D915" s="275" t="s">
        <v>925</v>
      </c>
    </row>
    <row r="916" spans="1:4" x14ac:dyDescent="0.25">
      <c r="A916" s="273"/>
      <c r="C916" s="273"/>
      <c r="D916" s="275" t="s">
        <v>925</v>
      </c>
    </row>
    <row r="917" spans="1:4" x14ac:dyDescent="0.25">
      <c r="A917" s="273"/>
      <c r="C917" s="273"/>
      <c r="D917" s="275" t="s">
        <v>925</v>
      </c>
    </row>
    <row r="918" spans="1:4" x14ac:dyDescent="0.25">
      <c r="A918" s="273"/>
      <c r="C918" s="273"/>
      <c r="D918" s="275" t="s">
        <v>925</v>
      </c>
    </row>
    <row r="919" spans="1:4" x14ac:dyDescent="0.25">
      <c r="A919" s="273"/>
      <c r="C919" s="273"/>
      <c r="D919" s="275" t="s">
        <v>925</v>
      </c>
    </row>
    <row r="920" spans="1:4" x14ac:dyDescent="0.25">
      <c r="A920" s="273"/>
      <c r="C920" s="273"/>
      <c r="D920" s="275" t="s">
        <v>925</v>
      </c>
    </row>
    <row r="921" spans="1:4" x14ac:dyDescent="0.25">
      <c r="A921" s="273"/>
      <c r="C921" s="273"/>
      <c r="D921" s="275" t="s">
        <v>925</v>
      </c>
    </row>
    <row r="922" spans="1:4" x14ac:dyDescent="0.25">
      <c r="A922" s="273"/>
      <c r="C922" s="273"/>
      <c r="D922" s="275" t="s">
        <v>925</v>
      </c>
    </row>
    <row r="923" spans="1:4" x14ac:dyDescent="0.25">
      <c r="A923" s="273"/>
      <c r="C923" s="273"/>
      <c r="D923" s="275" t="s">
        <v>925</v>
      </c>
    </row>
    <row r="924" spans="1:4" x14ac:dyDescent="0.25">
      <c r="A924" s="273"/>
      <c r="C924" s="273"/>
      <c r="D924" s="275" t="s">
        <v>925</v>
      </c>
    </row>
    <row r="925" spans="1:4" x14ac:dyDescent="0.25">
      <c r="A925" s="273"/>
      <c r="C925" s="273"/>
      <c r="D925" s="275" t="s">
        <v>925</v>
      </c>
    </row>
    <row r="926" spans="1:4" x14ac:dyDescent="0.25">
      <c r="A926" s="273"/>
      <c r="C926" s="273"/>
      <c r="D926" s="275" t="s">
        <v>925</v>
      </c>
    </row>
    <row r="927" spans="1:4" x14ac:dyDescent="0.25">
      <c r="A927" s="273"/>
      <c r="C927" s="273"/>
      <c r="D927" s="275" t="s">
        <v>925</v>
      </c>
    </row>
    <row r="928" spans="1:4" x14ac:dyDescent="0.25">
      <c r="A928" s="273"/>
      <c r="C928" s="273"/>
      <c r="D928" s="275" t="s">
        <v>925</v>
      </c>
    </row>
    <row r="929" spans="1:4" x14ac:dyDescent="0.25">
      <c r="A929" s="273"/>
      <c r="C929" s="273"/>
      <c r="D929" s="275" t="s">
        <v>925</v>
      </c>
    </row>
    <row r="930" spans="1:4" x14ac:dyDescent="0.25">
      <c r="A930" s="273"/>
      <c r="C930" s="273"/>
      <c r="D930" s="275" t="s">
        <v>925</v>
      </c>
    </row>
    <row r="931" spans="1:4" x14ac:dyDescent="0.25">
      <c r="A931" s="273"/>
      <c r="C931" s="273"/>
      <c r="D931" s="275" t="s">
        <v>925</v>
      </c>
    </row>
    <row r="932" spans="1:4" x14ac:dyDescent="0.25">
      <c r="A932" s="273"/>
      <c r="C932" s="273"/>
      <c r="D932" s="275" t="s">
        <v>925</v>
      </c>
    </row>
    <row r="933" spans="1:4" x14ac:dyDescent="0.25">
      <c r="A933" s="273"/>
      <c r="C933" s="273"/>
      <c r="D933" s="275" t="s">
        <v>925</v>
      </c>
    </row>
    <row r="934" spans="1:4" x14ac:dyDescent="0.25">
      <c r="A934" s="273"/>
      <c r="C934" s="273"/>
      <c r="D934" s="275" t="s">
        <v>925</v>
      </c>
    </row>
    <row r="935" spans="1:4" x14ac:dyDescent="0.25">
      <c r="A935" s="273"/>
      <c r="C935" s="273"/>
      <c r="D935" s="275" t="s">
        <v>925</v>
      </c>
    </row>
    <row r="936" spans="1:4" x14ac:dyDescent="0.25">
      <c r="A936" s="273"/>
      <c r="C936" s="273"/>
      <c r="D936" s="275" t="s">
        <v>925</v>
      </c>
    </row>
    <row r="937" spans="1:4" x14ac:dyDescent="0.25">
      <c r="A937" s="273"/>
      <c r="C937" s="273"/>
      <c r="D937" s="275" t="s">
        <v>925</v>
      </c>
    </row>
    <row r="938" spans="1:4" x14ac:dyDescent="0.25">
      <c r="A938" s="273"/>
      <c r="C938" s="273"/>
      <c r="D938" s="275" t="s">
        <v>925</v>
      </c>
    </row>
    <row r="939" spans="1:4" x14ac:dyDescent="0.25">
      <c r="A939" s="273"/>
      <c r="C939" s="273"/>
      <c r="D939" s="275" t="s">
        <v>925</v>
      </c>
    </row>
    <row r="940" spans="1:4" x14ac:dyDescent="0.25">
      <c r="A940" s="273"/>
      <c r="C940" s="273"/>
      <c r="D940" s="275" t="s">
        <v>925</v>
      </c>
    </row>
    <row r="941" spans="1:4" x14ac:dyDescent="0.25">
      <c r="A941" s="273"/>
      <c r="C941" s="273"/>
      <c r="D941" s="275" t="s">
        <v>925</v>
      </c>
    </row>
    <row r="942" spans="1:4" x14ac:dyDescent="0.25">
      <c r="A942" s="273"/>
      <c r="C942" s="273"/>
      <c r="D942" s="275" t="s">
        <v>925</v>
      </c>
    </row>
    <row r="943" spans="1:4" x14ac:dyDescent="0.25">
      <c r="A943" s="273"/>
      <c r="C943" s="273"/>
      <c r="D943" s="275" t="s">
        <v>925</v>
      </c>
    </row>
    <row r="944" spans="1:4" x14ac:dyDescent="0.25">
      <c r="A944" s="273"/>
      <c r="C944" s="273"/>
      <c r="D944" s="275" t="s">
        <v>925</v>
      </c>
    </row>
    <row r="945" spans="1:4" x14ac:dyDescent="0.25">
      <c r="A945" s="273"/>
      <c r="C945" s="273"/>
      <c r="D945" s="275" t="s">
        <v>925</v>
      </c>
    </row>
    <row r="946" spans="1:4" x14ac:dyDescent="0.25">
      <c r="A946" s="273"/>
      <c r="C946" s="273"/>
      <c r="D946" s="275" t="s">
        <v>925</v>
      </c>
    </row>
    <row r="947" spans="1:4" x14ac:dyDescent="0.25">
      <c r="A947" s="273"/>
      <c r="C947" s="273"/>
      <c r="D947" s="275" t="s">
        <v>925</v>
      </c>
    </row>
    <row r="948" spans="1:4" x14ac:dyDescent="0.25">
      <c r="A948" s="273"/>
      <c r="C948" s="273"/>
      <c r="D948" s="275" t="s">
        <v>925</v>
      </c>
    </row>
    <row r="949" spans="1:4" x14ac:dyDescent="0.25">
      <c r="A949" s="273"/>
      <c r="C949" s="273"/>
      <c r="D949" s="275" t="s">
        <v>925</v>
      </c>
    </row>
    <row r="950" spans="1:4" x14ac:dyDescent="0.25">
      <c r="A950" s="273"/>
      <c r="C950" s="273"/>
      <c r="D950" s="275" t="s">
        <v>925</v>
      </c>
    </row>
    <row r="951" spans="1:4" x14ac:dyDescent="0.25">
      <c r="A951" s="273"/>
      <c r="C951" s="273"/>
      <c r="D951" s="275" t="s">
        <v>925</v>
      </c>
    </row>
    <row r="952" spans="1:4" x14ac:dyDescent="0.25">
      <c r="A952" s="273"/>
      <c r="C952" s="273"/>
      <c r="D952" s="275" t="s">
        <v>925</v>
      </c>
    </row>
    <row r="953" spans="1:4" x14ac:dyDescent="0.25">
      <c r="A953" s="273"/>
      <c r="C953" s="273"/>
      <c r="D953" s="275" t="s">
        <v>925</v>
      </c>
    </row>
    <row r="954" spans="1:4" x14ac:dyDescent="0.25">
      <c r="A954" s="273"/>
      <c r="C954" s="273"/>
      <c r="D954" s="275" t="s">
        <v>925</v>
      </c>
    </row>
    <row r="955" spans="1:4" x14ac:dyDescent="0.25">
      <c r="A955" s="273"/>
      <c r="C955" s="273"/>
      <c r="D955" s="275" t="s">
        <v>925</v>
      </c>
    </row>
    <row r="956" spans="1:4" x14ac:dyDescent="0.25">
      <c r="A956" s="273"/>
      <c r="C956" s="273"/>
      <c r="D956" s="275" t="s">
        <v>925</v>
      </c>
    </row>
    <row r="957" spans="1:4" x14ac:dyDescent="0.25">
      <c r="A957" s="273"/>
      <c r="C957" s="273"/>
      <c r="D957" s="275" t="s">
        <v>925</v>
      </c>
    </row>
    <row r="958" spans="1:4" x14ac:dyDescent="0.25">
      <c r="A958" s="273"/>
      <c r="C958" s="273"/>
      <c r="D958" s="275" t="s">
        <v>925</v>
      </c>
    </row>
    <row r="959" spans="1:4" x14ac:dyDescent="0.25">
      <c r="A959" s="273"/>
      <c r="C959" s="273"/>
      <c r="D959" s="275" t="s">
        <v>925</v>
      </c>
    </row>
    <row r="960" spans="1:4" x14ac:dyDescent="0.25">
      <c r="A960" s="273"/>
      <c r="C960" s="273"/>
      <c r="D960" s="275" t="s">
        <v>925</v>
      </c>
    </row>
    <row r="961" spans="1:4" x14ac:dyDescent="0.25">
      <c r="A961" s="273"/>
      <c r="C961" s="273"/>
      <c r="D961" s="275" t="s">
        <v>925</v>
      </c>
    </row>
    <row r="962" spans="1:4" x14ac:dyDescent="0.25">
      <c r="A962" s="273"/>
      <c r="C962" s="273"/>
      <c r="D962" s="275" t="s">
        <v>925</v>
      </c>
    </row>
    <row r="963" spans="1:4" x14ac:dyDescent="0.25">
      <c r="A963" s="273"/>
      <c r="C963" s="273"/>
      <c r="D963" s="275" t="s">
        <v>925</v>
      </c>
    </row>
    <row r="964" spans="1:4" x14ac:dyDescent="0.25">
      <c r="A964" s="273"/>
      <c r="C964" s="273"/>
      <c r="D964" s="275" t="s">
        <v>925</v>
      </c>
    </row>
    <row r="965" spans="1:4" x14ac:dyDescent="0.25">
      <c r="A965" s="273"/>
      <c r="C965" s="273"/>
      <c r="D965" s="275" t="s">
        <v>925</v>
      </c>
    </row>
    <row r="966" spans="1:4" x14ac:dyDescent="0.25">
      <c r="A966" s="273"/>
      <c r="C966" s="273"/>
      <c r="D966" s="275" t="s">
        <v>925</v>
      </c>
    </row>
    <row r="967" spans="1:4" x14ac:dyDescent="0.25">
      <c r="A967" s="273"/>
      <c r="C967" s="273"/>
      <c r="D967" s="275" t="s">
        <v>925</v>
      </c>
    </row>
    <row r="968" spans="1:4" x14ac:dyDescent="0.25">
      <c r="A968" s="273"/>
      <c r="C968" s="273"/>
      <c r="D968" s="275" t="s">
        <v>925</v>
      </c>
    </row>
    <row r="969" spans="1:4" x14ac:dyDescent="0.25">
      <c r="A969" s="273"/>
      <c r="C969" s="273"/>
      <c r="D969" s="275" t="s">
        <v>925</v>
      </c>
    </row>
    <row r="970" spans="1:4" x14ac:dyDescent="0.25">
      <c r="A970" s="273"/>
      <c r="C970" s="273"/>
      <c r="D970" s="275" t="s">
        <v>925</v>
      </c>
    </row>
    <row r="971" spans="1:4" x14ac:dyDescent="0.25">
      <c r="A971" s="273"/>
      <c r="C971" s="273"/>
      <c r="D971" s="275" t="s">
        <v>925</v>
      </c>
    </row>
    <row r="972" spans="1:4" x14ac:dyDescent="0.25">
      <c r="A972" s="273"/>
      <c r="C972" s="273"/>
      <c r="D972" s="275" t="s">
        <v>925</v>
      </c>
    </row>
    <row r="973" spans="1:4" x14ac:dyDescent="0.25">
      <c r="A973" s="273"/>
      <c r="C973" s="273"/>
      <c r="D973" s="275" t="s">
        <v>925</v>
      </c>
    </row>
    <row r="974" spans="1:4" x14ac:dyDescent="0.25">
      <c r="A974" s="273"/>
      <c r="C974" s="273"/>
      <c r="D974" s="275" t="s">
        <v>925</v>
      </c>
    </row>
    <row r="975" spans="1:4" x14ac:dyDescent="0.25">
      <c r="A975" s="273"/>
      <c r="C975" s="273"/>
      <c r="D975" s="275" t="s">
        <v>925</v>
      </c>
    </row>
    <row r="976" spans="1:4" x14ac:dyDescent="0.25">
      <c r="A976" s="273"/>
      <c r="C976" s="273"/>
      <c r="D976" s="275" t="s">
        <v>925</v>
      </c>
    </row>
    <row r="977" spans="1:4" x14ac:dyDescent="0.25">
      <c r="A977" s="273"/>
      <c r="C977" s="273"/>
      <c r="D977" s="275" t="s">
        <v>925</v>
      </c>
    </row>
    <row r="978" spans="1:4" x14ac:dyDescent="0.25">
      <c r="A978" s="273"/>
      <c r="C978" s="273"/>
      <c r="D978" s="275" t="s">
        <v>925</v>
      </c>
    </row>
    <row r="979" spans="1:4" x14ac:dyDescent="0.25">
      <c r="A979" s="273"/>
      <c r="C979" s="273"/>
      <c r="D979" s="275" t="s">
        <v>925</v>
      </c>
    </row>
    <row r="980" spans="1:4" x14ac:dyDescent="0.25">
      <c r="A980" s="273"/>
      <c r="C980" s="273"/>
      <c r="D980" s="275" t="s">
        <v>925</v>
      </c>
    </row>
    <row r="981" spans="1:4" x14ac:dyDescent="0.25">
      <c r="A981" s="273"/>
      <c r="C981" s="273"/>
      <c r="D981" s="275" t="s">
        <v>925</v>
      </c>
    </row>
    <row r="982" spans="1:4" x14ac:dyDescent="0.25">
      <c r="A982" s="273"/>
      <c r="C982" s="273"/>
      <c r="D982" s="275" t="s">
        <v>925</v>
      </c>
    </row>
    <row r="983" spans="1:4" x14ac:dyDescent="0.25">
      <c r="A983" s="273"/>
      <c r="C983" s="273"/>
      <c r="D983" s="275" t="s">
        <v>925</v>
      </c>
    </row>
    <row r="984" spans="1:4" x14ac:dyDescent="0.25">
      <c r="A984" s="273"/>
      <c r="C984" s="273"/>
      <c r="D984" s="275" t="s">
        <v>925</v>
      </c>
    </row>
    <row r="985" spans="1:4" x14ac:dyDescent="0.25">
      <c r="A985" s="273"/>
      <c r="C985" s="273"/>
      <c r="D985" s="275" t="s">
        <v>925</v>
      </c>
    </row>
    <row r="986" spans="1:4" x14ac:dyDescent="0.25">
      <c r="A986" s="273"/>
      <c r="C986" s="273"/>
      <c r="D986" s="275" t="s">
        <v>925</v>
      </c>
    </row>
    <row r="987" spans="1:4" x14ac:dyDescent="0.25">
      <c r="A987" s="273"/>
      <c r="C987" s="273"/>
      <c r="D987" s="275" t="s">
        <v>925</v>
      </c>
    </row>
    <row r="988" spans="1:4" x14ac:dyDescent="0.25">
      <c r="C988" s="273"/>
      <c r="D988" s="275" t="s">
        <v>925</v>
      </c>
    </row>
    <row r="989" spans="1:4" x14ac:dyDescent="0.25">
      <c r="C989" s="273"/>
      <c r="D989" s="275" t="s">
        <v>925</v>
      </c>
    </row>
    <row r="990" spans="1:4" x14ac:dyDescent="0.25">
      <c r="C990" s="273"/>
      <c r="D990" s="275" t="s">
        <v>925</v>
      </c>
    </row>
    <row r="991" spans="1:4" x14ac:dyDescent="0.25">
      <c r="C991" s="273"/>
      <c r="D991" s="275" t="s">
        <v>925</v>
      </c>
    </row>
    <row r="992" spans="1:4" x14ac:dyDescent="0.25">
      <c r="C992" s="273"/>
      <c r="D992" s="275" t="s">
        <v>925</v>
      </c>
    </row>
    <row r="993" spans="3:4" x14ac:dyDescent="0.25">
      <c r="C993" s="273"/>
      <c r="D993" s="275" t="s">
        <v>925</v>
      </c>
    </row>
    <row r="994" spans="3:4" x14ac:dyDescent="0.25">
      <c r="C994" s="273"/>
      <c r="D994" s="275" t="s">
        <v>925</v>
      </c>
    </row>
    <row r="995" spans="3:4" x14ac:dyDescent="0.25">
      <c r="C995" s="273"/>
      <c r="D995" s="275" t="s">
        <v>925</v>
      </c>
    </row>
    <row r="996" spans="3:4" x14ac:dyDescent="0.25">
      <c r="C996" s="273"/>
      <c r="D996" s="275" t="s">
        <v>925</v>
      </c>
    </row>
    <row r="997" spans="3:4" x14ac:dyDescent="0.25">
      <c r="C997" s="273"/>
      <c r="D997" s="275" t="s">
        <v>925</v>
      </c>
    </row>
    <row r="998" spans="3:4" x14ac:dyDescent="0.25">
      <c r="C998" s="273"/>
      <c r="D998" s="275" t="s">
        <v>925</v>
      </c>
    </row>
    <row r="999" spans="3:4" x14ac:dyDescent="0.25">
      <c r="C999" s="273"/>
      <c r="D999" s="275" t="s">
        <v>925</v>
      </c>
    </row>
    <row r="1000" spans="3:4" x14ac:dyDescent="0.25">
      <c r="C1000" s="273"/>
      <c r="D1000" s="275" t="s">
        <v>925</v>
      </c>
    </row>
    <row r="1001" spans="3:4" x14ac:dyDescent="0.25">
      <c r="C1001" s="273"/>
      <c r="D1001" s="275" t="s">
        <v>925</v>
      </c>
    </row>
    <row r="1002" spans="3:4" x14ac:dyDescent="0.25">
      <c r="C1002" s="273"/>
      <c r="D1002" s="275" t="s">
        <v>925</v>
      </c>
    </row>
    <row r="1003" spans="3:4" x14ac:dyDescent="0.25">
      <c r="C1003" s="273"/>
      <c r="D1003" s="275" t="s">
        <v>925</v>
      </c>
    </row>
    <row r="1004" spans="3:4" x14ac:dyDescent="0.25">
      <c r="C1004" s="273"/>
      <c r="D1004" s="275" t="s">
        <v>925</v>
      </c>
    </row>
    <row r="1005" spans="3:4" x14ac:dyDescent="0.25">
      <c r="C1005" s="273"/>
      <c r="D1005" s="275" t="s">
        <v>925</v>
      </c>
    </row>
    <row r="1006" spans="3:4" x14ac:dyDescent="0.25">
      <c r="C1006" s="273"/>
      <c r="D1006" s="275" t="s">
        <v>925</v>
      </c>
    </row>
    <row r="1007" spans="3:4" x14ac:dyDescent="0.25">
      <c r="C1007" s="273"/>
      <c r="D1007" s="275" t="s">
        <v>925</v>
      </c>
    </row>
    <row r="1008" spans="3:4" x14ac:dyDescent="0.25">
      <c r="C1008" s="273"/>
      <c r="D1008" s="275" t="s">
        <v>925</v>
      </c>
    </row>
    <row r="1009" spans="3:4" x14ac:dyDescent="0.25">
      <c r="C1009" s="273"/>
      <c r="D1009" s="275" t="s">
        <v>925</v>
      </c>
    </row>
    <row r="1010" spans="3:4" x14ac:dyDescent="0.25">
      <c r="C1010" s="273"/>
      <c r="D1010" s="275" t="s">
        <v>925</v>
      </c>
    </row>
    <row r="1011" spans="3:4" x14ac:dyDescent="0.25">
      <c r="C1011" s="273"/>
      <c r="D1011" s="275" t="s">
        <v>925</v>
      </c>
    </row>
    <row r="1012" spans="3:4" x14ac:dyDescent="0.25">
      <c r="C1012" s="273"/>
      <c r="D1012" s="275" t="s">
        <v>925</v>
      </c>
    </row>
    <row r="1013" spans="3:4" x14ac:dyDescent="0.25">
      <c r="C1013" s="273"/>
      <c r="D1013" s="275" t="s">
        <v>925</v>
      </c>
    </row>
    <row r="1014" spans="3:4" x14ac:dyDescent="0.25">
      <c r="C1014" s="273"/>
      <c r="D1014" s="275" t="s">
        <v>925</v>
      </c>
    </row>
    <row r="1015" spans="3:4" x14ac:dyDescent="0.25">
      <c r="C1015" s="273"/>
      <c r="D1015" s="275" t="s">
        <v>925</v>
      </c>
    </row>
    <row r="1016" spans="3:4" x14ac:dyDescent="0.25">
      <c r="C1016" s="273"/>
      <c r="D1016" s="275" t="s">
        <v>925</v>
      </c>
    </row>
    <row r="1017" spans="3:4" x14ac:dyDescent="0.25">
      <c r="C1017" s="273"/>
      <c r="D1017" s="275" t="s">
        <v>925</v>
      </c>
    </row>
    <row r="1018" spans="3:4" x14ac:dyDescent="0.25">
      <c r="C1018" s="273"/>
      <c r="D1018" s="275" t="s">
        <v>925</v>
      </c>
    </row>
    <row r="1019" spans="3:4" x14ac:dyDescent="0.25">
      <c r="C1019" s="273"/>
      <c r="D1019" s="275" t="s">
        <v>925</v>
      </c>
    </row>
    <row r="1020" spans="3:4" x14ac:dyDescent="0.25">
      <c r="C1020" s="273"/>
      <c r="D1020" s="275" t="s">
        <v>925</v>
      </c>
    </row>
    <row r="1021" spans="3:4" x14ac:dyDescent="0.25">
      <c r="C1021" s="273"/>
      <c r="D1021" s="275" t="s">
        <v>925</v>
      </c>
    </row>
    <row r="1022" spans="3:4" x14ac:dyDescent="0.25">
      <c r="C1022" s="273"/>
      <c r="D1022" s="275" t="s">
        <v>925</v>
      </c>
    </row>
    <row r="1023" spans="3:4" x14ac:dyDescent="0.25">
      <c r="C1023" s="273"/>
      <c r="D1023" s="275" t="s">
        <v>925</v>
      </c>
    </row>
    <row r="1024" spans="3:4" x14ac:dyDescent="0.25">
      <c r="C1024" s="273"/>
      <c r="D1024" s="275" t="s">
        <v>925</v>
      </c>
    </row>
    <row r="1025" spans="3:4" x14ac:dyDescent="0.25">
      <c r="C1025" s="273"/>
      <c r="D1025" s="275" t="s">
        <v>925</v>
      </c>
    </row>
    <row r="1026" spans="3:4" x14ac:dyDescent="0.25">
      <c r="C1026" s="273"/>
      <c r="D1026" s="275" t="s">
        <v>925</v>
      </c>
    </row>
    <row r="1027" spans="3:4" x14ac:dyDescent="0.25">
      <c r="C1027" s="273"/>
      <c r="D1027" s="275" t="s">
        <v>925</v>
      </c>
    </row>
    <row r="1028" spans="3:4" x14ac:dyDescent="0.25">
      <c r="C1028" s="273"/>
      <c r="D1028" s="275" t="s">
        <v>925</v>
      </c>
    </row>
    <row r="1029" spans="3:4" x14ac:dyDescent="0.25">
      <c r="C1029" s="273"/>
      <c r="D1029" s="275" t="s">
        <v>925</v>
      </c>
    </row>
    <row r="1030" spans="3:4" x14ac:dyDescent="0.25">
      <c r="C1030" s="273"/>
      <c r="D1030" s="275" t="s">
        <v>925</v>
      </c>
    </row>
    <row r="1031" spans="3:4" x14ac:dyDescent="0.25">
      <c r="C1031" s="273"/>
      <c r="D1031" s="275" t="s">
        <v>925</v>
      </c>
    </row>
    <row r="1032" spans="3:4" x14ac:dyDescent="0.25">
      <c r="C1032" s="273"/>
      <c r="D1032" s="275" t="s">
        <v>925</v>
      </c>
    </row>
    <row r="1033" spans="3:4" x14ac:dyDescent="0.25">
      <c r="C1033" s="273"/>
      <c r="D1033" s="275" t="s">
        <v>925</v>
      </c>
    </row>
    <row r="1034" spans="3:4" x14ac:dyDescent="0.25">
      <c r="C1034" s="273"/>
      <c r="D1034" s="275" t="s">
        <v>925</v>
      </c>
    </row>
    <row r="1035" spans="3:4" x14ac:dyDescent="0.25">
      <c r="C1035" s="273"/>
      <c r="D1035" s="275" t="s">
        <v>925</v>
      </c>
    </row>
    <row r="1036" spans="3:4" x14ac:dyDescent="0.25">
      <c r="C1036" s="273"/>
      <c r="D1036" s="275" t="s">
        <v>925</v>
      </c>
    </row>
    <row r="1037" spans="3:4" x14ac:dyDescent="0.25">
      <c r="C1037" s="273"/>
      <c r="D1037" s="275" t="s">
        <v>925</v>
      </c>
    </row>
    <row r="1038" spans="3:4" x14ac:dyDescent="0.25">
      <c r="C1038" s="273"/>
      <c r="D1038" s="275" t="s">
        <v>925</v>
      </c>
    </row>
    <row r="1039" spans="3:4" x14ac:dyDescent="0.25">
      <c r="C1039" s="273"/>
      <c r="D1039" s="275" t="s">
        <v>925</v>
      </c>
    </row>
    <row r="1040" spans="3:4" x14ac:dyDescent="0.25">
      <c r="C1040" s="273"/>
      <c r="D1040" s="275" t="s">
        <v>925</v>
      </c>
    </row>
    <row r="1041" spans="3:4" x14ac:dyDescent="0.25">
      <c r="C1041" s="273"/>
      <c r="D1041" s="275" t="s">
        <v>925</v>
      </c>
    </row>
    <row r="1042" spans="3:4" x14ac:dyDescent="0.25">
      <c r="C1042" s="273"/>
      <c r="D1042" s="275" t="s">
        <v>925</v>
      </c>
    </row>
    <row r="1043" spans="3:4" x14ac:dyDescent="0.25">
      <c r="C1043" s="273"/>
      <c r="D1043" s="275" t="s">
        <v>925</v>
      </c>
    </row>
    <row r="1044" spans="3:4" x14ac:dyDescent="0.25">
      <c r="C1044" s="273"/>
      <c r="D1044" s="275" t="s">
        <v>925</v>
      </c>
    </row>
    <row r="1045" spans="3:4" x14ac:dyDescent="0.25">
      <c r="C1045" s="273"/>
      <c r="D1045" s="275" t="s">
        <v>925</v>
      </c>
    </row>
    <row r="1046" spans="3:4" x14ac:dyDescent="0.25">
      <c r="C1046" s="273"/>
      <c r="D1046" s="275" t="s">
        <v>925</v>
      </c>
    </row>
    <row r="1047" spans="3:4" x14ac:dyDescent="0.25">
      <c r="C1047" s="273"/>
      <c r="D1047" s="275" t="s">
        <v>925</v>
      </c>
    </row>
    <row r="1048" spans="3:4" x14ac:dyDescent="0.25">
      <c r="C1048" s="273"/>
      <c r="D1048" s="275" t="s">
        <v>925</v>
      </c>
    </row>
    <row r="1049" spans="3:4" x14ac:dyDescent="0.25">
      <c r="C1049" s="273"/>
      <c r="D1049" s="275" t="s">
        <v>925</v>
      </c>
    </row>
    <row r="1050" spans="3:4" x14ac:dyDescent="0.25">
      <c r="C1050" s="273"/>
      <c r="D1050" s="275" t="s">
        <v>925</v>
      </c>
    </row>
    <row r="1051" spans="3:4" x14ac:dyDescent="0.25">
      <c r="C1051" s="273"/>
      <c r="D1051" s="275" t="s">
        <v>925</v>
      </c>
    </row>
    <row r="1052" spans="3:4" x14ac:dyDescent="0.25">
      <c r="C1052" s="273"/>
      <c r="D1052" s="275" t="s">
        <v>925</v>
      </c>
    </row>
    <row r="1053" spans="3:4" x14ac:dyDescent="0.25">
      <c r="C1053" s="273"/>
      <c r="D1053" s="275" t="s">
        <v>925</v>
      </c>
    </row>
    <row r="1054" spans="3:4" x14ac:dyDescent="0.25">
      <c r="C1054" s="273"/>
      <c r="D1054" s="275" t="s">
        <v>925</v>
      </c>
    </row>
    <row r="1055" spans="3:4" x14ac:dyDescent="0.25">
      <c r="C1055" s="273"/>
      <c r="D1055" s="275" t="s">
        <v>925</v>
      </c>
    </row>
    <row r="1056" spans="3:4" x14ac:dyDescent="0.25">
      <c r="C1056" s="273"/>
      <c r="D1056" s="275" t="s">
        <v>925</v>
      </c>
    </row>
    <row r="1057" spans="3:4" x14ac:dyDescent="0.25">
      <c r="C1057" s="273"/>
      <c r="D1057" s="275" t="s">
        <v>925</v>
      </c>
    </row>
    <row r="1058" spans="3:4" x14ac:dyDescent="0.25">
      <c r="C1058" s="273"/>
      <c r="D1058" s="275" t="s">
        <v>925</v>
      </c>
    </row>
    <row r="1059" spans="3:4" x14ac:dyDescent="0.25">
      <c r="C1059" s="273"/>
      <c r="D1059" s="275" t="s">
        <v>925</v>
      </c>
    </row>
    <row r="1060" spans="3:4" x14ac:dyDescent="0.25">
      <c r="C1060" s="273"/>
      <c r="D1060" s="275" t="s">
        <v>925</v>
      </c>
    </row>
    <row r="1061" spans="3:4" x14ac:dyDescent="0.25">
      <c r="C1061" s="273"/>
      <c r="D1061" s="275" t="s">
        <v>925</v>
      </c>
    </row>
    <row r="1062" spans="3:4" x14ac:dyDescent="0.25">
      <c r="C1062" s="273"/>
      <c r="D1062" s="275" t="s">
        <v>925</v>
      </c>
    </row>
    <row r="1063" spans="3:4" x14ac:dyDescent="0.25">
      <c r="C1063" s="273"/>
      <c r="D1063" s="275" t="s">
        <v>925</v>
      </c>
    </row>
    <row r="1064" spans="3:4" x14ac:dyDescent="0.25">
      <c r="C1064" s="273"/>
      <c r="D1064" s="275" t="s">
        <v>925</v>
      </c>
    </row>
    <row r="1065" spans="3:4" x14ac:dyDescent="0.25">
      <c r="C1065" s="273"/>
      <c r="D1065" s="275" t="s">
        <v>925</v>
      </c>
    </row>
    <row r="1066" spans="3:4" x14ac:dyDescent="0.25">
      <c r="C1066" s="273"/>
      <c r="D1066" s="275" t="s">
        <v>925</v>
      </c>
    </row>
    <row r="1067" spans="3:4" x14ac:dyDescent="0.25">
      <c r="C1067" s="273"/>
      <c r="D1067" s="275" t="s">
        <v>925</v>
      </c>
    </row>
    <row r="1068" spans="3:4" x14ac:dyDescent="0.25">
      <c r="C1068" s="273"/>
      <c r="D1068" s="275" t="s">
        <v>925</v>
      </c>
    </row>
    <row r="1069" spans="3:4" x14ac:dyDescent="0.25">
      <c r="C1069" s="273"/>
      <c r="D1069" s="275" t="s">
        <v>925</v>
      </c>
    </row>
    <row r="1070" spans="3:4" x14ac:dyDescent="0.25">
      <c r="C1070" s="273"/>
      <c r="D1070" s="275" t="s">
        <v>925</v>
      </c>
    </row>
    <row r="1071" spans="3:4" x14ac:dyDescent="0.25">
      <c r="C1071" s="273"/>
      <c r="D1071" s="275" t="s">
        <v>925</v>
      </c>
    </row>
    <row r="1072" spans="3:4" x14ac:dyDescent="0.25">
      <c r="C1072" s="273"/>
      <c r="D1072" s="275" t="s">
        <v>925</v>
      </c>
    </row>
    <row r="1073" spans="3:4" x14ac:dyDescent="0.25">
      <c r="C1073" s="273"/>
      <c r="D1073" s="275" t="s">
        <v>925</v>
      </c>
    </row>
    <row r="1074" spans="3:4" x14ac:dyDescent="0.25">
      <c r="C1074" s="273"/>
      <c r="D1074" s="275" t="s">
        <v>925</v>
      </c>
    </row>
    <row r="1075" spans="3:4" x14ac:dyDescent="0.25">
      <c r="C1075" s="273"/>
      <c r="D1075" s="275" t="s">
        <v>925</v>
      </c>
    </row>
    <row r="1076" spans="3:4" x14ac:dyDescent="0.25">
      <c r="C1076" s="273"/>
      <c r="D1076" s="275" t="s">
        <v>925</v>
      </c>
    </row>
    <row r="1077" spans="3:4" x14ac:dyDescent="0.25">
      <c r="C1077" s="273"/>
      <c r="D1077" s="275" t="s">
        <v>925</v>
      </c>
    </row>
    <row r="1078" spans="3:4" x14ac:dyDescent="0.25">
      <c r="C1078" s="273"/>
      <c r="D1078" s="275" t="s">
        <v>925</v>
      </c>
    </row>
    <row r="1079" spans="3:4" x14ac:dyDescent="0.25">
      <c r="C1079" s="273"/>
      <c r="D1079" s="275" t="s">
        <v>925</v>
      </c>
    </row>
    <row r="1080" spans="3:4" x14ac:dyDescent="0.25">
      <c r="C1080" s="273"/>
      <c r="D1080" s="275" t="s">
        <v>925</v>
      </c>
    </row>
    <row r="1081" spans="3:4" x14ac:dyDescent="0.25">
      <c r="C1081" s="273"/>
      <c r="D1081" s="275" t="s">
        <v>925</v>
      </c>
    </row>
  </sheetData>
  <mergeCells count="2">
    <mergeCell ref="C1:D1"/>
    <mergeCell ref="F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79"/>
  <sheetViews>
    <sheetView tabSelected="1" topLeftCell="A28" workbookViewId="0">
      <selection activeCell="AA61" sqref="AA61"/>
    </sheetView>
  </sheetViews>
  <sheetFormatPr baseColWidth="10" defaultColWidth="0" defaultRowHeight="12.75" zeroHeight="1" x14ac:dyDescent="0.2"/>
  <cols>
    <col min="1" max="28" width="3.7109375" style="3" customWidth="1"/>
    <col min="29" max="29" width="6.28515625" style="3" customWidth="1"/>
    <col min="30" max="35" width="3.7109375" style="3" customWidth="1"/>
    <col min="36" max="16384" width="11.42578125" style="3" hidden="1"/>
  </cols>
  <sheetData>
    <row r="1" spans="1:3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</row>
    <row r="2" spans="1:35" s="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5"/>
      <c r="AI2" s="5"/>
    </row>
    <row r="3" spans="1:35" s="6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5"/>
      <c r="AI3" s="5"/>
    </row>
    <row r="4" spans="1:35" s="6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5"/>
      <c r="AI4" s="5"/>
    </row>
    <row r="5" spans="1:35" s="6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5"/>
      <c r="AI5" s="5"/>
    </row>
    <row r="6" spans="1:35" s="6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5"/>
      <c r="AI6" s="5"/>
    </row>
    <row r="7" spans="1:35" s="6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5"/>
      <c r="AI7" s="5"/>
    </row>
    <row r="8" spans="1:35" s="6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5"/>
      <c r="AI8" s="5"/>
    </row>
    <row r="9" spans="1:35" s="6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5"/>
      <c r="AI9" s="5"/>
    </row>
    <row r="10" spans="1:35" s="6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5"/>
      <c r="AI10" s="5"/>
    </row>
    <row r="11" spans="1:35" s="6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5"/>
      <c r="AI11" s="5"/>
    </row>
    <row r="12" spans="1:35" s="6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5"/>
      <c r="AI12" s="5"/>
    </row>
    <row r="13" spans="1:35" s="6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5"/>
      <c r="AI13" s="5"/>
    </row>
    <row r="14" spans="1:35" s="6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5"/>
      <c r="AI14" s="5"/>
    </row>
    <row r="15" spans="1:35" s="6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5"/>
      <c r="AI15" s="5"/>
    </row>
    <row r="16" spans="1:35" s="6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5"/>
      <c r="AI16" s="5"/>
    </row>
    <row r="17" spans="1:35" s="6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5"/>
      <c r="AI17" s="5"/>
    </row>
    <row r="18" spans="1:35" s="6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5"/>
      <c r="AI18" s="5"/>
    </row>
    <row r="19" spans="1:35" s="6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5"/>
      <c r="AI19" s="5"/>
    </row>
    <row r="20" spans="1:35" s="6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5"/>
      <c r="AI20" s="5"/>
    </row>
    <row r="21" spans="1:35" s="6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5"/>
      <c r="AI21" s="5"/>
    </row>
    <row r="22" spans="1:35" s="6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  <c r="AH22" s="5"/>
      <c r="AI22" s="5"/>
    </row>
    <row r="23" spans="1:35" s="6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"/>
      <c r="AH23" s="5"/>
      <c r="AI23" s="5"/>
    </row>
    <row r="24" spans="1:35" s="6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"/>
      <c r="AH24" s="5"/>
      <c r="AI24" s="5"/>
    </row>
    <row r="25" spans="1:35" s="6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/>
      <c r="AH25" s="5"/>
      <c r="AI25" s="5"/>
    </row>
    <row r="26" spans="1:35" s="6" customForma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/>
      <c r="AH26" s="5"/>
      <c r="AI26" s="5"/>
    </row>
    <row r="27" spans="1:35" s="6" customForma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/>
      <c r="AH27" s="5"/>
      <c r="AI27" s="5"/>
    </row>
    <row r="28" spans="1:35" s="6" customForma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/>
      <c r="AH28" s="5"/>
      <c r="AI28" s="5"/>
    </row>
    <row r="29" spans="1:35" s="6" customForma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/>
      <c r="AH29" s="5"/>
      <c r="AI29" s="5"/>
    </row>
    <row r="30" spans="1:35" s="6" customForma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/>
      <c r="AH30" s="5"/>
      <c r="AI30" s="5"/>
    </row>
    <row r="31" spans="1:3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"/>
      <c r="AH31" s="2"/>
      <c r="AI31" s="2"/>
    </row>
    <row r="32" spans="1:3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</row>
    <row r="33" spans="1:3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</row>
    <row r="34" spans="1:3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2"/>
      <c r="AI34" s="2"/>
    </row>
    <row r="35" spans="1:35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2"/>
      <c r="AI35" s="2"/>
    </row>
    <row r="36" spans="1:35" ht="12.75" customHeight="1" thickBot="1" x14ac:dyDescent="0.25">
      <c r="A36" s="1"/>
      <c r="B36" s="8"/>
      <c r="C36" s="8"/>
      <c r="D36" s="8"/>
      <c r="E36" s="8"/>
      <c r="F36" s="8"/>
      <c r="G36" s="8"/>
      <c r="H36" s="8"/>
      <c r="I36" s="8"/>
      <c r="J36" s="8"/>
      <c r="K36" s="9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2"/>
      <c r="AG36" s="2"/>
      <c r="AH36" s="2"/>
      <c r="AI36" s="2"/>
    </row>
    <row r="37" spans="1:35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3"/>
      <c r="L37" s="14"/>
      <c r="M37" s="15"/>
      <c r="N37" s="456" t="s">
        <v>0</v>
      </c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8"/>
      <c r="AD37" s="15"/>
      <c r="AE37" s="16"/>
      <c r="AF37" s="2"/>
      <c r="AG37" s="2"/>
      <c r="AH37" s="2"/>
      <c r="AI37" s="2"/>
    </row>
    <row r="38" spans="1:35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3"/>
      <c r="L38" s="14"/>
      <c r="M38" s="15"/>
      <c r="N38" s="459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1"/>
      <c r="AD38" s="15"/>
      <c r="AE38" s="16"/>
      <c r="AF38" s="2"/>
      <c r="AG38" s="2"/>
      <c r="AH38" s="2"/>
      <c r="AI38" s="2"/>
    </row>
    <row r="39" spans="1:35" ht="12.75" customHeight="1" x14ac:dyDescent="0.2">
      <c r="A39" s="1"/>
      <c r="B39" s="8"/>
      <c r="C39" s="8"/>
      <c r="D39" s="8"/>
      <c r="E39" s="8"/>
      <c r="F39" s="8"/>
      <c r="G39" s="8"/>
      <c r="H39" s="8"/>
      <c r="I39" s="8"/>
      <c r="J39" s="8"/>
      <c r="K39" s="9"/>
      <c r="L39" s="17"/>
      <c r="M39" s="18"/>
      <c r="N39" s="459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1"/>
      <c r="AD39" s="18"/>
      <c r="AE39" s="19"/>
      <c r="AF39" s="2"/>
      <c r="AG39" s="2"/>
      <c r="AH39" s="2"/>
      <c r="AI39" s="2"/>
    </row>
    <row r="40" spans="1:35" ht="12.75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3"/>
      <c r="L40" s="14"/>
      <c r="M40" s="15"/>
      <c r="N40" s="462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4"/>
      <c r="AD40" s="15"/>
      <c r="AE40" s="16"/>
      <c r="AF40" s="2"/>
      <c r="AG40" s="2"/>
      <c r="AH40" s="2"/>
      <c r="AI40" s="2"/>
    </row>
    <row r="41" spans="1:35" ht="12.7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3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2"/>
      <c r="AG41" s="2"/>
      <c r="AH41" s="2"/>
      <c r="AI41" s="2"/>
    </row>
    <row r="42" spans="1:35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3"/>
      <c r="L42" s="14"/>
      <c r="M42" s="15"/>
      <c r="N42" s="15"/>
      <c r="O42" s="15"/>
      <c r="P42" s="438" t="s">
        <v>1</v>
      </c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40"/>
      <c r="AB42" s="15"/>
      <c r="AC42" s="15"/>
      <c r="AD42" s="15"/>
      <c r="AE42" s="16"/>
      <c r="AF42" s="2"/>
      <c r="AG42" s="2"/>
      <c r="AH42" s="2"/>
      <c r="AI42" s="2"/>
    </row>
    <row r="43" spans="1:35" ht="12.75" customHeight="1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3"/>
      <c r="L43" s="14"/>
      <c r="M43" s="15"/>
      <c r="N43" s="15"/>
      <c r="O43" s="15"/>
      <c r="P43" s="441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3"/>
      <c r="AB43" s="15"/>
      <c r="AC43" s="15"/>
      <c r="AD43" s="15"/>
      <c r="AE43" s="16"/>
      <c r="AF43" s="2"/>
      <c r="AG43" s="2"/>
      <c r="AH43" s="2"/>
      <c r="AI43" s="2"/>
    </row>
    <row r="44" spans="1:35" ht="12.75" customHeight="1" x14ac:dyDescent="0.2">
      <c r="A44" s="8"/>
      <c r="B44" s="1"/>
      <c r="C44" s="1"/>
      <c r="D44" s="1"/>
      <c r="E44" s="8"/>
      <c r="F44" s="8"/>
      <c r="G44" s="8"/>
      <c r="H44" s="8"/>
      <c r="I44" s="8"/>
      <c r="J44" s="8"/>
      <c r="K44" s="9"/>
      <c r="L44" s="17"/>
      <c r="M44" s="18"/>
      <c r="N44" s="18"/>
      <c r="O44" s="18"/>
      <c r="P44" s="444">
        <v>10</v>
      </c>
      <c r="Q44" s="445"/>
      <c r="R44" s="446"/>
      <c r="S44" s="450" t="str">
        <f>VLOOKUP(P44,'Datos de Control'!F2:G13,2)</f>
        <v>Octubre</v>
      </c>
      <c r="T44" s="451"/>
      <c r="U44" s="451"/>
      <c r="V44" s="451"/>
      <c r="W44" s="451"/>
      <c r="X44" s="451"/>
      <c r="Y44" s="451">
        <v>2020</v>
      </c>
      <c r="Z44" s="451"/>
      <c r="AA44" s="454"/>
      <c r="AB44" s="18"/>
      <c r="AC44" s="18"/>
      <c r="AD44" s="18"/>
      <c r="AE44" s="19"/>
      <c r="AF44" s="2"/>
      <c r="AG44" s="2"/>
      <c r="AH44" s="2"/>
      <c r="AI44" s="2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3"/>
      <c r="L45" s="14"/>
      <c r="M45" s="15"/>
      <c r="N45" s="15"/>
      <c r="O45" s="15"/>
      <c r="P45" s="444"/>
      <c r="Q45" s="445"/>
      <c r="R45" s="446"/>
      <c r="S45" s="450"/>
      <c r="T45" s="451"/>
      <c r="U45" s="451"/>
      <c r="V45" s="451"/>
      <c r="W45" s="451"/>
      <c r="X45" s="451"/>
      <c r="Y45" s="451"/>
      <c r="Z45" s="451"/>
      <c r="AA45" s="454"/>
      <c r="AB45" s="15"/>
      <c r="AC45" s="15"/>
      <c r="AD45" s="15"/>
      <c r="AE45" s="16"/>
      <c r="AF45" s="2"/>
      <c r="AG45" s="2"/>
      <c r="AH45" s="2"/>
      <c r="AI45" s="2"/>
    </row>
    <row r="46" spans="1:35" ht="12.75" customHeight="1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3"/>
      <c r="L46" s="14"/>
      <c r="M46" s="15"/>
      <c r="N46" s="15"/>
      <c r="O46" s="15"/>
      <c r="P46" s="447"/>
      <c r="Q46" s="448"/>
      <c r="R46" s="449"/>
      <c r="S46" s="452"/>
      <c r="T46" s="453"/>
      <c r="U46" s="453"/>
      <c r="V46" s="453"/>
      <c r="W46" s="453"/>
      <c r="X46" s="453"/>
      <c r="Y46" s="453"/>
      <c r="Z46" s="453"/>
      <c r="AA46" s="455"/>
      <c r="AB46" s="15"/>
      <c r="AC46" s="15"/>
      <c r="AD46" s="15"/>
      <c r="AE46" s="16"/>
      <c r="AF46" s="2"/>
      <c r="AG46" s="2"/>
      <c r="AH46" s="2"/>
      <c r="AI46" s="2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3"/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2"/>
      <c r="AG47" s="2"/>
      <c r="AH47" s="2"/>
      <c r="AI47" s="2"/>
    </row>
    <row r="48" spans="1:35" ht="13.5" customHeight="1" x14ac:dyDescent="0.2">
      <c r="A48" s="8"/>
      <c r="B48" s="1"/>
      <c r="C48" s="1"/>
      <c r="D48" s="1"/>
      <c r="E48" s="1"/>
      <c r="F48" s="1"/>
      <c r="G48" s="1"/>
      <c r="H48" s="1"/>
      <c r="I48" s="1"/>
      <c r="J48" s="1"/>
      <c r="K48" s="13"/>
      <c r="L48" s="14"/>
      <c r="M48" s="15"/>
      <c r="N48" s="465" t="s">
        <v>2</v>
      </c>
      <c r="O48" s="466"/>
      <c r="P48" s="467"/>
      <c r="Q48" s="478">
        <v>1</v>
      </c>
      <c r="R48" s="479"/>
      <c r="S48" s="482" t="s">
        <v>3</v>
      </c>
      <c r="T48" s="483"/>
      <c r="U48" s="483"/>
      <c r="V48" s="483"/>
      <c r="W48" s="483"/>
      <c r="X48" s="483"/>
      <c r="Y48" s="483"/>
      <c r="Z48" s="483"/>
      <c r="AA48" s="483"/>
      <c r="AB48" s="483"/>
      <c r="AC48" s="484"/>
      <c r="AD48" s="15"/>
      <c r="AE48" s="16"/>
      <c r="AF48" s="2"/>
      <c r="AG48" s="2"/>
      <c r="AH48" s="2"/>
      <c r="AI48" s="2"/>
    </row>
    <row r="49" spans="1:3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3"/>
      <c r="L49" s="14"/>
      <c r="M49" s="15"/>
      <c r="N49" s="468"/>
      <c r="O49" s="469"/>
      <c r="P49" s="470"/>
      <c r="Q49" s="480"/>
      <c r="R49" s="481"/>
      <c r="S49" s="485"/>
      <c r="T49" s="486"/>
      <c r="U49" s="486"/>
      <c r="V49" s="486"/>
      <c r="W49" s="486"/>
      <c r="X49" s="486"/>
      <c r="Y49" s="486"/>
      <c r="Z49" s="486"/>
      <c r="AA49" s="486"/>
      <c r="AB49" s="486"/>
      <c r="AC49" s="487"/>
      <c r="AD49" s="15"/>
      <c r="AE49" s="16"/>
      <c r="AF49" s="2"/>
      <c r="AG49" s="2"/>
      <c r="AH49" s="2"/>
      <c r="AI49" s="2"/>
    </row>
    <row r="50" spans="1:35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3"/>
      <c r="L50" s="14"/>
      <c r="M50" s="15"/>
      <c r="N50" s="465" t="s">
        <v>4</v>
      </c>
      <c r="O50" s="466"/>
      <c r="P50" s="466"/>
      <c r="Q50" s="467"/>
      <c r="R50" s="482" t="s">
        <v>1059</v>
      </c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4"/>
      <c r="AD50" s="15"/>
      <c r="AE50" s="16"/>
      <c r="AF50" s="2"/>
      <c r="AG50" s="2"/>
      <c r="AH50" s="2"/>
      <c r="AI50" s="2"/>
    </row>
    <row r="51" spans="1:35" x14ac:dyDescent="0.2">
      <c r="A51" s="8"/>
      <c r="B51" s="1"/>
      <c r="C51" s="1"/>
      <c r="D51" s="1"/>
      <c r="E51" s="1"/>
      <c r="F51" s="1"/>
      <c r="G51" s="1"/>
      <c r="H51" s="1"/>
      <c r="I51" s="1"/>
      <c r="J51" s="1"/>
      <c r="K51" s="13"/>
      <c r="L51" s="14"/>
      <c r="M51" s="15"/>
      <c r="N51" s="468"/>
      <c r="O51" s="469"/>
      <c r="P51" s="469"/>
      <c r="Q51" s="470"/>
      <c r="R51" s="485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7"/>
      <c r="AD51" s="15"/>
      <c r="AE51" s="16"/>
      <c r="AF51" s="2"/>
      <c r="AG51" s="2"/>
      <c r="AH51" s="2"/>
      <c r="AI51" s="2"/>
    </row>
    <row r="52" spans="1:35" ht="12.75" customHeight="1" x14ac:dyDescent="0.2">
      <c r="A52" s="2"/>
      <c r="B52" s="8"/>
      <c r="C52" s="8"/>
      <c r="D52" s="8"/>
      <c r="E52" s="1"/>
      <c r="F52" s="1"/>
      <c r="G52" s="1"/>
      <c r="H52" s="1"/>
      <c r="I52" s="1"/>
      <c r="J52" s="1"/>
      <c r="K52" s="13"/>
      <c r="L52" s="14"/>
      <c r="M52" s="15"/>
      <c r="N52" s="465" t="s">
        <v>5</v>
      </c>
      <c r="O52" s="466"/>
      <c r="P52" s="466"/>
      <c r="Q52" s="467"/>
      <c r="R52" s="482" t="s">
        <v>6</v>
      </c>
      <c r="S52" s="483"/>
      <c r="T52" s="483"/>
      <c r="U52" s="483"/>
      <c r="V52" s="483"/>
      <c r="W52" s="483"/>
      <c r="X52" s="483"/>
      <c r="Y52" s="465" t="s">
        <v>6</v>
      </c>
      <c r="Z52" s="466"/>
      <c r="AA52" s="466"/>
      <c r="AB52" s="466"/>
      <c r="AC52" s="467"/>
      <c r="AD52" s="15"/>
      <c r="AE52" s="16"/>
      <c r="AF52" s="2"/>
      <c r="AG52" s="2"/>
      <c r="AH52" s="2"/>
      <c r="AI52" s="2"/>
    </row>
    <row r="53" spans="1:35" ht="13.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3"/>
      <c r="L53" s="14"/>
      <c r="M53" s="15"/>
      <c r="N53" s="468"/>
      <c r="O53" s="469"/>
      <c r="P53" s="469"/>
      <c r="Q53" s="470"/>
      <c r="R53" s="485"/>
      <c r="S53" s="486"/>
      <c r="T53" s="486"/>
      <c r="U53" s="486"/>
      <c r="V53" s="486"/>
      <c r="W53" s="486"/>
      <c r="X53" s="486"/>
      <c r="Y53" s="468"/>
      <c r="Z53" s="469"/>
      <c r="AA53" s="469"/>
      <c r="AB53" s="469"/>
      <c r="AC53" s="470"/>
      <c r="AD53" s="15"/>
      <c r="AE53" s="16"/>
      <c r="AF53" s="2"/>
      <c r="AG53" s="2"/>
      <c r="AH53" s="2"/>
      <c r="AI53" s="2"/>
    </row>
    <row r="54" spans="1:35" ht="12.7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3"/>
      <c r="L54" s="14"/>
      <c r="M54" s="15"/>
      <c r="N54" s="465" t="s">
        <v>7</v>
      </c>
      <c r="O54" s="466"/>
      <c r="P54" s="466"/>
      <c r="Q54" s="467"/>
      <c r="R54" s="465" t="s">
        <v>8</v>
      </c>
      <c r="S54" s="466"/>
      <c r="T54" s="466"/>
      <c r="U54" s="466"/>
      <c r="V54" s="466"/>
      <c r="W54" s="471" t="s">
        <v>9</v>
      </c>
      <c r="X54" s="471"/>
      <c r="Y54" s="472">
        <v>936646464</v>
      </c>
      <c r="Z54" s="473"/>
      <c r="AA54" s="473"/>
      <c r="AB54" s="473"/>
      <c r="AC54" s="474"/>
      <c r="AD54" s="15"/>
      <c r="AE54" s="16"/>
      <c r="AF54" s="2"/>
      <c r="AG54" s="2"/>
      <c r="AH54" s="2"/>
      <c r="AI54" s="2"/>
    </row>
    <row r="55" spans="1:35" ht="12.7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3"/>
      <c r="L55" s="14"/>
      <c r="M55" s="15"/>
      <c r="N55" s="468"/>
      <c r="O55" s="469"/>
      <c r="P55" s="469"/>
      <c r="Q55" s="470"/>
      <c r="R55" s="468"/>
      <c r="S55" s="469"/>
      <c r="T55" s="469"/>
      <c r="U55" s="469"/>
      <c r="V55" s="469"/>
      <c r="W55" s="471"/>
      <c r="X55" s="471"/>
      <c r="Y55" s="475"/>
      <c r="Z55" s="476"/>
      <c r="AA55" s="476"/>
      <c r="AB55" s="476"/>
      <c r="AC55" s="477"/>
      <c r="AD55" s="15"/>
      <c r="AE55" s="16"/>
      <c r="AF55" s="2"/>
      <c r="AG55" s="2"/>
      <c r="AH55" s="2"/>
      <c r="AI55" s="2"/>
    </row>
    <row r="56" spans="1:35" x14ac:dyDescent="0.2">
      <c r="A56" s="2"/>
      <c r="B56" s="8"/>
      <c r="C56" s="8"/>
      <c r="D56" s="8"/>
      <c r="E56" s="1"/>
      <c r="F56" s="1"/>
      <c r="G56" s="1"/>
      <c r="H56" s="1"/>
      <c r="I56" s="1"/>
      <c r="J56" s="1"/>
      <c r="K56" s="13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2"/>
      <c r="AF56" s="2"/>
      <c r="AG56" s="2"/>
      <c r="AH56" s="2"/>
      <c r="AI56" s="2"/>
    </row>
    <row r="57" spans="1:35" x14ac:dyDescent="0.2">
      <c r="A57" s="23"/>
      <c r="B57" s="23"/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23"/>
      <c r="B58" s="23"/>
      <c r="C58" s="23"/>
      <c r="D58" s="23"/>
      <c r="E58" s="24"/>
      <c r="F58" s="24"/>
      <c r="G58" s="24"/>
      <c r="H58" s="24"/>
      <c r="I58" s="24"/>
      <c r="J58" s="24"/>
      <c r="K58" s="24"/>
      <c r="L58" s="24"/>
      <c r="M58" s="2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23"/>
      <c r="B59" s="23"/>
      <c r="C59" s="23"/>
      <c r="D59" s="23"/>
      <c r="E59" s="24"/>
      <c r="F59" s="24"/>
      <c r="G59" s="24"/>
      <c r="H59" s="24"/>
      <c r="I59" s="24"/>
      <c r="J59" s="24"/>
      <c r="K59" s="24"/>
      <c r="L59" s="24"/>
      <c r="M59" s="2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3.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2">
      <c r="A73" s="23"/>
      <c r="B73" s="23"/>
      <c r="C73" s="23"/>
      <c r="D73" s="425"/>
      <c r="E73" s="426"/>
      <c r="F73" s="426"/>
      <c r="G73" s="426"/>
      <c r="H73" s="426"/>
      <c r="I73" s="426"/>
      <c r="J73" s="426"/>
      <c r="K73" s="426"/>
      <c r="L73" s="426"/>
      <c r="M73" s="426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8"/>
      <c r="AI73" s="2"/>
    </row>
    <row r="74" spans="1:35" x14ac:dyDescent="0.2">
      <c r="A74" s="23"/>
      <c r="B74" s="23"/>
      <c r="C74" s="23"/>
      <c r="D74" s="406"/>
      <c r="E74" s="407"/>
      <c r="F74" s="407"/>
      <c r="G74" s="407"/>
      <c r="H74" s="407"/>
      <c r="I74" s="407"/>
      <c r="J74" s="407"/>
      <c r="K74" s="407"/>
      <c r="L74" s="407"/>
      <c r="M74" s="407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30"/>
      <c r="AI74" s="2"/>
    </row>
    <row r="75" spans="1:35" x14ac:dyDescent="0.2">
      <c r="A75" s="23"/>
      <c r="B75" s="23"/>
      <c r="C75" s="23"/>
      <c r="D75" s="406"/>
      <c r="E75" s="407"/>
      <c r="F75" s="407"/>
      <c r="G75" s="407"/>
      <c r="H75" s="407"/>
      <c r="I75" s="407"/>
      <c r="J75" s="407"/>
      <c r="K75" s="407"/>
      <c r="L75" s="407"/>
      <c r="M75" s="407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30"/>
      <c r="AI75" s="2"/>
    </row>
    <row r="76" spans="1:35" ht="15.75" x14ac:dyDescent="0.25">
      <c r="A76" s="23"/>
      <c r="B76" s="23"/>
      <c r="C76" s="23"/>
      <c r="D76" s="431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3"/>
      <c r="AI76" s="424"/>
    </row>
    <row r="77" spans="1:35" x14ac:dyDescent="0.2">
      <c r="A77" s="23"/>
      <c r="B77" s="23"/>
      <c r="C77" s="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423"/>
      <c r="AI77" s="423"/>
    </row>
    <row r="78" spans="1:35" x14ac:dyDescent="0.2">
      <c r="A78" s="23"/>
      <c r="B78" s="23"/>
      <c r="C78" s="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</row>
    <row r="79" spans="1:3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</sheetData>
  <mergeCells count="18">
    <mergeCell ref="N54:Q55"/>
    <mergeCell ref="R54:V55"/>
    <mergeCell ref="W54:X55"/>
    <mergeCell ref="Y54:AC55"/>
    <mergeCell ref="N48:P49"/>
    <mergeCell ref="Q48:R49"/>
    <mergeCell ref="S48:AC49"/>
    <mergeCell ref="N50:Q51"/>
    <mergeCell ref="R50:AC51"/>
    <mergeCell ref="N52:Q53"/>
    <mergeCell ref="R52:X53"/>
    <mergeCell ref="Y52:AC53"/>
    <mergeCell ref="T3:AG21"/>
    <mergeCell ref="P42:AA43"/>
    <mergeCell ref="P44:R46"/>
    <mergeCell ref="S44:X46"/>
    <mergeCell ref="Y44:AA46"/>
    <mergeCell ref="N37:AC40"/>
  </mergeCells>
  <printOptions horizontalCentered="1"/>
  <pageMargins left="0.39370078740157483" right="0" top="0.39370078740157483" bottom="0.39370078740157483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26"/>
  <sheetViews>
    <sheetView zoomScale="89" zoomScaleNormal="100" workbookViewId="0">
      <selection sqref="A1:C1"/>
    </sheetView>
  </sheetViews>
  <sheetFormatPr baseColWidth="10" defaultColWidth="0" defaultRowHeight="15.75" zeroHeight="1" outlineLevelRow="1" outlineLevelCol="1" x14ac:dyDescent="0.3"/>
  <cols>
    <col min="1" max="1" width="1.7109375" style="45" customWidth="1"/>
    <col min="2" max="2" width="5.42578125" style="301" customWidth="1"/>
    <col min="3" max="3" width="50.5703125" style="45" customWidth="1"/>
    <col min="4" max="4" width="2.85546875" style="411" customWidth="1"/>
    <col min="5" max="5" width="16.140625" style="45" customWidth="1"/>
    <col min="6" max="6" width="7.7109375" style="45" customWidth="1"/>
    <col min="7" max="7" width="0.85546875" style="45" customWidth="1"/>
    <col min="8" max="8" width="16.140625" style="45" hidden="1" customWidth="1" outlineLevel="1"/>
    <col min="9" max="9" width="7.7109375" style="45" hidden="1" customWidth="1" outlineLevel="1"/>
    <col min="10" max="10" width="16.140625" style="45" hidden="1" customWidth="1" outlineLevel="1"/>
    <col min="11" max="11" width="7.7109375" style="45" hidden="1" customWidth="1" outlineLevel="1"/>
    <col min="12" max="12" width="16.140625" style="45" hidden="1" customWidth="1" outlineLevel="1"/>
    <col min="13" max="13" width="7.7109375" style="45" hidden="1" customWidth="1" outlineLevel="1"/>
    <col min="14" max="14" width="16.140625" style="45" hidden="1" customWidth="1" outlineLevel="1"/>
    <col min="15" max="15" width="7.7109375" style="45" hidden="1" customWidth="1" outlineLevel="1"/>
    <col min="16" max="16" width="16.140625" style="45" hidden="1" customWidth="1" outlineLevel="1"/>
    <col min="17" max="17" width="7.7109375" style="45" hidden="1" customWidth="1" outlineLevel="1"/>
    <col min="18" max="18" width="16.140625" style="45" hidden="1" customWidth="1" outlineLevel="1"/>
    <col min="19" max="19" width="7.7109375" style="45" hidden="1" customWidth="1" outlineLevel="1"/>
    <col min="20" max="20" width="16.140625" style="45" hidden="1" customWidth="1" outlineLevel="1"/>
    <col min="21" max="21" width="7.7109375" style="45" hidden="1" customWidth="1" outlineLevel="1"/>
    <col min="22" max="22" width="16.140625" style="45" hidden="1" customWidth="1" outlineLevel="1"/>
    <col min="23" max="23" width="7.7109375" style="45" hidden="1" customWidth="1" outlineLevel="1"/>
    <col min="24" max="24" width="16.140625" style="45" hidden="1" customWidth="1" outlineLevel="1"/>
    <col min="25" max="25" width="7.7109375" style="45" hidden="1" customWidth="1" outlineLevel="1"/>
    <col min="26" max="26" width="16.140625" style="45" hidden="1" customWidth="1" outlineLevel="1"/>
    <col min="27" max="27" width="7.7109375" style="45" hidden="1" customWidth="1" outlineLevel="1"/>
    <col min="28" max="28" width="16.140625" style="45" hidden="1" customWidth="1" outlineLevel="1"/>
    <col min="29" max="29" width="7.7109375" style="45" hidden="1" customWidth="1" outlineLevel="1"/>
    <col min="30" max="30" width="16.140625" style="45" hidden="1" customWidth="1" outlineLevel="1"/>
    <col min="31" max="31" width="7.7109375" style="45" hidden="1" customWidth="1" outlineLevel="1"/>
    <col min="32" max="32" width="11.42578125" hidden="1" customWidth="1" collapsed="1"/>
    <col min="33" max="16384" width="11.42578125" hidden="1"/>
  </cols>
  <sheetData>
    <row r="1" spans="1:31" ht="27.75" thickBot="1" x14ac:dyDescent="0.55000000000000004">
      <c r="A1" s="510" t="s">
        <v>10</v>
      </c>
      <c r="B1" s="511"/>
      <c r="C1" s="512"/>
      <c r="D1" s="410"/>
      <c r="E1" s="508" t="s">
        <v>1058</v>
      </c>
      <c r="F1" s="509"/>
      <c r="G1" s="412"/>
      <c r="H1" s="507" t="s">
        <v>1057</v>
      </c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412"/>
      <c r="AC1" s="412"/>
      <c r="AD1" s="412"/>
      <c r="AE1" s="412"/>
    </row>
    <row r="2" spans="1:31" ht="18.75" x14ac:dyDescent="0.4">
      <c r="A2" s="498" t="s">
        <v>12</v>
      </c>
      <c r="B2" s="499"/>
      <c r="C2" s="500"/>
      <c r="D2" s="415"/>
      <c r="E2" s="492" t="s">
        <v>128</v>
      </c>
      <c r="F2" s="491"/>
      <c r="G2" s="341"/>
      <c r="H2" s="492" t="s">
        <v>927</v>
      </c>
      <c r="I2" s="489"/>
      <c r="J2" s="496" t="s">
        <v>928</v>
      </c>
      <c r="K2" s="497"/>
      <c r="L2" s="488" t="s">
        <v>929</v>
      </c>
      <c r="M2" s="489"/>
      <c r="N2" s="488" t="s">
        <v>930</v>
      </c>
      <c r="O2" s="489"/>
      <c r="P2" s="488" t="s">
        <v>931</v>
      </c>
      <c r="Q2" s="489"/>
      <c r="R2" s="488" t="s">
        <v>932</v>
      </c>
      <c r="S2" s="489"/>
      <c r="T2" s="488" t="s">
        <v>933</v>
      </c>
      <c r="U2" s="489"/>
      <c r="V2" s="488" t="s">
        <v>934</v>
      </c>
      <c r="W2" s="489"/>
      <c r="X2" s="488" t="s">
        <v>935</v>
      </c>
      <c r="Y2" s="489"/>
      <c r="Z2" s="488" t="s">
        <v>936</v>
      </c>
      <c r="AA2" s="489"/>
      <c r="AB2" s="488" t="s">
        <v>937</v>
      </c>
      <c r="AC2" s="489"/>
      <c r="AD2" s="490" t="s">
        <v>938</v>
      </c>
      <c r="AE2" s="491"/>
    </row>
    <row r="3" spans="1:31" ht="19.5" thickBot="1" x14ac:dyDescent="0.35">
      <c r="A3" s="501"/>
      <c r="B3" s="502"/>
      <c r="C3" s="503"/>
      <c r="D3" s="416"/>
      <c r="E3" s="318" t="s">
        <v>128</v>
      </c>
      <c r="F3" s="414">
        <f>+I3+K3+M3+O3+Q3+S3+U3+W3+Y3+AA3+AC3+AE3</f>
        <v>1</v>
      </c>
      <c r="G3" s="342"/>
      <c r="H3" s="360" t="s">
        <v>15</v>
      </c>
      <c r="I3" s="413">
        <v>0.08</v>
      </c>
      <c r="J3" s="360" t="s">
        <v>15</v>
      </c>
      <c r="K3" s="413">
        <v>0.09</v>
      </c>
      <c r="L3" s="360" t="s">
        <v>15</v>
      </c>
      <c r="M3" s="413">
        <v>0.1</v>
      </c>
      <c r="N3" s="360" t="s">
        <v>15</v>
      </c>
      <c r="O3" s="413">
        <v>0.08</v>
      </c>
      <c r="P3" s="360" t="s">
        <v>15</v>
      </c>
      <c r="Q3" s="413">
        <v>0.12</v>
      </c>
      <c r="R3" s="360" t="s">
        <v>15</v>
      </c>
      <c r="S3" s="413">
        <v>7.0000000000000007E-2</v>
      </c>
      <c r="T3" s="360" t="s">
        <v>15</v>
      </c>
      <c r="U3" s="413">
        <v>0.08</v>
      </c>
      <c r="V3" s="360" t="s">
        <v>15</v>
      </c>
      <c r="W3" s="413">
        <v>0.03</v>
      </c>
      <c r="X3" s="360" t="s">
        <v>15</v>
      </c>
      <c r="Y3" s="413">
        <v>0.09</v>
      </c>
      <c r="Z3" s="360" t="s">
        <v>15</v>
      </c>
      <c r="AA3" s="413">
        <v>0.1</v>
      </c>
      <c r="AB3" s="360" t="s">
        <v>15</v>
      </c>
      <c r="AC3" s="413">
        <v>0.09</v>
      </c>
      <c r="AD3" s="360" t="s">
        <v>15</v>
      </c>
      <c r="AE3" s="413">
        <v>7.0000000000000007E-2</v>
      </c>
    </row>
    <row r="4" spans="1:31" ht="15.75" customHeight="1" x14ac:dyDescent="0.3">
      <c r="A4" s="504" t="s">
        <v>19</v>
      </c>
      <c r="B4" s="505"/>
      <c r="C4" s="506"/>
      <c r="D4" s="416"/>
      <c r="E4" s="344">
        <f>SUM(E5:E9)</f>
        <v>9500000</v>
      </c>
      <c r="F4" s="309"/>
      <c r="G4" s="342"/>
      <c r="H4" s="344">
        <f>SUM(H5:H9)</f>
        <v>760000</v>
      </c>
      <c r="I4" s="288"/>
      <c r="J4" s="36">
        <f>SUM(J5:J9)</f>
        <v>855000</v>
      </c>
      <c r="K4" s="37"/>
      <c r="L4" s="36">
        <f>SUM(L5:L9)</f>
        <v>950000</v>
      </c>
      <c r="M4" s="37"/>
      <c r="N4" s="36">
        <f>SUM(N5:N9)</f>
        <v>760000</v>
      </c>
      <c r="O4" s="37"/>
      <c r="P4" s="36">
        <f>SUM(P5:P9)</f>
        <v>1140000</v>
      </c>
      <c r="Q4" s="37"/>
      <c r="R4" s="36">
        <f>SUM(R5:R9)</f>
        <v>665000.00000000012</v>
      </c>
      <c r="S4" s="37"/>
      <c r="T4" s="36">
        <f>SUM(T5:T9)</f>
        <v>760000</v>
      </c>
      <c r="U4" s="37"/>
      <c r="V4" s="36">
        <f>SUM(V5:V9)</f>
        <v>285000</v>
      </c>
      <c r="W4" s="37"/>
      <c r="X4" s="36">
        <f>SUM(X5:X9)</f>
        <v>855000</v>
      </c>
      <c r="Y4" s="37"/>
      <c r="Z4" s="36">
        <f>SUM(Z5:Z9)</f>
        <v>950000</v>
      </c>
      <c r="AA4" s="37"/>
      <c r="AB4" s="36">
        <f>SUM(AB5:AB9)</f>
        <v>855000</v>
      </c>
      <c r="AC4" s="37"/>
      <c r="AD4" s="78">
        <f>SUM(AD5:AD9)</f>
        <v>665000.00000000012</v>
      </c>
      <c r="AE4" s="309"/>
    </row>
    <row r="5" spans="1:31" hidden="1" outlineLevel="1" x14ac:dyDescent="0.3">
      <c r="A5" s="310"/>
      <c r="B5" s="49">
        <v>700</v>
      </c>
      <c r="C5" s="350" t="str">
        <f>IFERROR(VLOOKUP(B5,'Datos de Control'!$C$2:$D$894,2),"")</f>
        <v>Ventas de mercaderías</v>
      </c>
      <c r="D5" s="416" t="s">
        <v>948</v>
      </c>
      <c r="E5" s="345">
        <v>6000000</v>
      </c>
      <c r="F5" s="311"/>
      <c r="G5" s="342"/>
      <c r="H5" s="345">
        <f>IF($D5="V",+$E5*I$3,+$E5/12)</f>
        <v>480000</v>
      </c>
      <c r="I5" s="286"/>
      <c r="J5" s="31">
        <f>IF($D5="V",+$E5*K$3,+$E5/12)</f>
        <v>540000</v>
      </c>
      <c r="K5" s="32"/>
      <c r="L5" s="31">
        <f>IF($D5="V",+$E5*M$3,+$E5/12)</f>
        <v>600000</v>
      </c>
      <c r="M5" s="32"/>
      <c r="N5" s="31">
        <f>IF($D5="V",+$E5*O$3,+$E5/12)</f>
        <v>480000</v>
      </c>
      <c r="O5" s="32"/>
      <c r="P5" s="31">
        <f>IF($D5="V",+$E5*Q$3,+$E5/12)</f>
        <v>720000</v>
      </c>
      <c r="Q5" s="32"/>
      <c r="R5" s="31">
        <f>IF($D5="V",+$E5*S$3,+$E5/12)</f>
        <v>420000.00000000006</v>
      </c>
      <c r="S5" s="32"/>
      <c r="T5" s="31">
        <f>IF($D5="V",+$E5*U$3,+$E5/12)</f>
        <v>480000</v>
      </c>
      <c r="U5" s="32"/>
      <c r="V5" s="31">
        <f>IF($D5="V",+$E5*W$3,+$E5/12)</f>
        <v>180000</v>
      </c>
      <c r="W5" s="32"/>
      <c r="X5" s="31">
        <f>IF($D5="V",+$E5*Y$3,+$E5/12)</f>
        <v>540000</v>
      </c>
      <c r="Y5" s="32"/>
      <c r="Z5" s="31">
        <f>IF($D5="V",+$E5*AA$3,+$E5/12)</f>
        <v>600000</v>
      </c>
      <c r="AA5" s="32"/>
      <c r="AB5" s="31">
        <f>IF($D5="V",+$E5*AC$3,+$E5/12)</f>
        <v>540000</v>
      </c>
      <c r="AC5" s="32"/>
      <c r="AD5" s="76">
        <f>IF($D5="V",+$E5*AE$3,+$E5/12)</f>
        <v>420000.00000000006</v>
      </c>
      <c r="AE5" s="311"/>
    </row>
    <row r="6" spans="1:31" hidden="1" outlineLevel="1" x14ac:dyDescent="0.3">
      <c r="A6" s="310"/>
      <c r="B6" s="49">
        <v>701</v>
      </c>
      <c r="C6" s="350" t="str">
        <f>IFERROR(VLOOKUP(B6,'Datos de Control'!$C$2:$D$894,2),"")</f>
        <v>Ventas de productos terminados</v>
      </c>
      <c r="D6" s="416" t="s">
        <v>948</v>
      </c>
      <c r="E6" s="345">
        <v>3500000</v>
      </c>
      <c r="F6" s="311"/>
      <c r="G6" s="342"/>
      <c r="H6" s="345">
        <f>IF($D6="V",+$E6*I$3,+$E6/12)</f>
        <v>280000</v>
      </c>
      <c r="I6" s="286"/>
      <c r="J6" s="31">
        <f t="shared" ref="J6:J8" si="0">IF($D6="V",+$E6*K$3,+$E6/12)</f>
        <v>315000</v>
      </c>
      <c r="K6" s="32"/>
      <c r="L6" s="31">
        <f t="shared" ref="L6:L8" si="1">IF($D6="V",+$E6*M$3,+$E6/12)</f>
        <v>350000</v>
      </c>
      <c r="M6" s="32"/>
      <c r="N6" s="31">
        <f t="shared" ref="N6:N8" si="2">IF($D6="V",+$E6*O$3,+$E6/12)</f>
        <v>280000</v>
      </c>
      <c r="O6" s="32"/>
      <c r="P6" s="31">
        <f t="shared" ref="P6:P8" si="3">IF($D6="V",+$E6*Q$3,+$E6/12)</f>
        <v>420000</v>
      </c>
      <c r="Q6" s="32"/>
      <c r="R6" s="31">
        <f t="shared" ref="R6:R8" si="4">IF($D6="V",+$E6*S$3,+$E6/12)</f>
        <v>245000.00000000003</v>
      </c>
      <c r="S6" s="32"/>
      <c r="T6" s="31">
        <f t="shared" ref="T6:T8" si="5">IF($D6="V",+$E6*U$3,+$E6/12)</f>
        <v>280000</v>
      </c>
      <c r="U6" s="32"/>
      <c r="V6" s="31">
        <f t="shared" ref="V6:V8" si="6">IF($D6="V",+$E6*W$3,+$E6/12)</f>
        <v>105000</v>
      </c>
      <c r="W6" s="32"/>
      <c r="X6" s="31">
        <f t="shared" ref="X6:X8" si="7">IF($D6="V",+$E6*Y$3,+$E6/12)</f>
        <v>315000</v>
      </c>
      <c r="Y6" s="32"/>
      <c r="Z6" s="31">
        <f t="shared" ref="Z6:Z8" si="8">IF($D6="V",+$E6*AA$3,+$E6/12)</f>
        <v>350000</v>
      </c>
      <c r="AA6" s="32"/>
      <c r="AB6" s="31">
        <f t="shared" ref="AB6:AB8" si="9">IF($D6="V",+$E6*AC$3,+$E6/12)</f>
        <v>315000</v>
      </c>
      <c r="AC6" s="32"/>
      <c r="AD6" s="76">
        <f t="shared" ref="AD6:AD8" si="10">IF($D6="V",+$E6*AE$3,+$E6/12)</f>
        <v>245000.00000000003</v>
      </c>
      <c r="AE6" s="311"/>
    </row>
    <row r="7" spans="1:31" hidden="1" outlineLevel="1" x14ac:dyDescent="0.3">
      <c r="A7" s="310"/>
      <c r="B7" s="49">
        <v>705</v>
      </c>
      <c r="C7" s="350" t="str">
        <f>IFERROR(VLOOKUP(B7,'Datos de Control'!$C$2:$D$894,2),"")</f>
        <v>Prestaciones de servicios</v>
      </c>
      <c r="D7" s="416" t="s">
        <v>948</v>
      </c>
      <c r="E7" s="345">
        <v>0</v>
      </c>
      <c r="F7" s="311"/>
      <c r="G7" s="342"/>
      <c r="H7" s="345">
        <f>IF($D7="V",+$E7*I$3,+$E7/12)</f>
        <v>0</v>
      </c>
      <c r="I7" s="286"/>
      <c r="J7" s="31">
        <f t="shared" si="0"/>
        <v>0</v>
      </c>
      <c r="K7" s="32"/>
      <c r="L7" s="31">
        <f t="shared" si="1"/>
        <v>0</v>
      </c>
      <c r="M7" s="32"/>
      <c r="N7" s="31">
        <f t="shared" si="2"/>
        <v>0</v>
      </c>
      <c r="O7" s="32"/>
      <c r="P7" s="31">
        <f t="shared" si="3"/>
        <v>0</v>
      </c>
      <c r="Q7" s="32"/>
      <c r="R7" s="31">
        <f t="shared" si="4"/>
        <v>0</v>
      </c>
      <c r="S7" s="32"/>
      <c r="T7" s="31">
        <f t="shared" si="5"/>
        <v>0</v>
      </c>
      <c r="U7" s="32"/>
      <c r="V7" s="31">
        <f t="shared" si="6"/>
        <v>0</v>
      </c>
      <c r="W7" s="32"/>
      <c r="X7" s="31">
        <f t="shared" si="7"/>
        <v>0</v>
      </c>
      <c r="Y7" s="32"/>
      <c r="Z7" s="31">
        <f t="shared" si="8"/>
        <v>0</v>
      </c>
      <c r="AA7" s="32"/>
      <c r="AB7" s="31">
        <f t="shared" si="9"/>
        <v>0</v>
      </c>
      <c r="AC7" s="32"/>
      <c r="AD7" s="76">
        <f t="shared" si="10"/>
        <v>0</v>
      </c>
      <c r="AE7" s="311"/>
    </row>
    <row r="8" spans="1:31" hidden="1" outlineLevel="1" x14ac:dyDescent="0.3">
      <c r="A8" s="310"/>
      <c r="B8" s="49">
        <v>706</v>
      </c>
      <c r="C8" s="350" t="str">
        <f>IFERROR(VLOOKUP(B8,'Datos de Control'!$C$2:$D$894,2),"")</f>
        <v>Descuentos sobre ventas por pronto pago</v>
      </c>
      <c r="D8" s="416" t="s">
        <v>948</v>
      </c>
      <c r="E8" s="345">
        <v>0</v>
      </c>
      <c r="F8" s="311"/>
      <c r="G8" s="342"/>
      <c r="H8" s="345">
        <f>IF($D8="V",+$E8*I$3,+$E8/12)</f>
        <v>0</v>
      </c>
      <c r="I8" s="286"/>
      <c r="J8" s="31">
        <f t="shared" si="0"/>
        <v>0</v>
      </c>
      <c r="K8" s="32"/>
      <c r="L8" s="31">
        <f t="shared" si="1"/>
        <v>0</v>
      </c>
      <c r="M8" s="32"/>
      <c r="N8" s="31">
        <f t="shared" si="2"/>
        <v>0</v>
      </c>
      <c r="O8" s="32"/>
      <c r="P8" s="31">
        <f t="shared" si="3"/>
        <v>0</v>
      </c>
      <c r="Q8" s="32"/>
      <c r="R8" s="31">
        <f t="shared" si="4"/>
        <v>0</v>
      </c>
      <c r="S8" s="32"/>
      <c r="T8" s="31">
        <f t="shared" si="5"/>
        <v>0</v>
      </c>
      <c r="U8" s="32"/>
      <c r="V8" s="31">
        <f t="shared" si="6"/>
        <v>0</v>
      </c>
      <c r="W8" s="32"/>
      <c r="X8" s="31">
        <f t="shared" si="7"/>
        <v>0</v>
      </c>
      <c r="Y8" s="32"/>
      <c r="Z8" s="31">
        <f t="shared" si="8"/>
        <v>0</v>
      </c>
      <c r="AA8" s="32"/>
      <c r="AB8" s="31">
        <f t="shared" si="9"/>
        <v>0</v>
      </c>
      <c r="AC8" s="32"/>
      <c r="AD8" s="76">
        <f t="shared" si="10"/>
        <v>0</v>
      </c>
      <c r="AE8" s="311"/>
    </row>
    <row r="9" spans="1:31" ht="15.75" hidden="1" customHeight="1" outlineLevel="1" x14ac:dyDescent="0.3">
      <c r="A9" s="312"/>
      <c r="B9" s="297"/>
      <c r="C9" s="351" t="str">
        <f>IFERROR(VLOOKUP(B9,'Datos de Control'!$C$2:$D$894,2),"")</f>
        <v/>
      </c>
      <c r="D9" s="416"/>
      <c r="E9" s="346"/>
      <c r="F9" s="313"/>
      <c r="G9" s="342"/>
      <c r="H9" s="346"/>
      <c r="I9" s="287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  <c r="V9" s="34"/>
      <c r="W9" s="35"/>
      <c r="X9" s="34"/>
      <c r="Y9" s="35"/>
      <c r="Z9" s="34"/>
      <c r="AA9" s="35"/>
      <c r="AB9" s="34"/>
      <c r="AC9" s="35"/>
      <c r="AD9" s="90"/>
      <c r="AE9" s="313"/>
    </row>
    <row r="10" spans="1:31" ht="15.75" customHeight="1" collapsed="1" x14ac:dyDescent="0.3">
      <c r="A10" s="493" t="s">
        <v>20</v>
      </c>
      <c r="B10" s="494"/>
      <c r="C10" s="495"/>
      <c r="D10" s="416"/>
      <c r="E10" s="344">
        <f>SUM(E11:E13)</f>
        <v>0</v>
      </c>
      <c r="F10" s="309">
        <f>IFERROR(E10*100/E$4,"")</f>
        <v>0</v>
      </c>
      <c r="G10" s="342"/>
      <c r="H10" s="344">
        <f>SUM(H11:H13)</f>
        <v>0</v>
      </c>
      <c r="I10" s="288">
        <f>IFERROR(H10*100/H$4,"")</f>
        <v>0</v>
      </c>
      <c r="J10" s="36">
        <f>SUM(J11:J13)</f>
        <v>0</v>
      </c>
      <c r="K10" s="37">
        <f>IFERROR(J10*100/J$4,"")</f>
        <v>0</v>
      </c>
      <c r="L10" s="36">
        <f>SUM(L11:L13)</f>
        <v>0</v>
      </c>
      <c r="M10" s="37">
        <f>IFERROR(L10*100/L$4,"")</f>
        <v>0</v>
      </c>
      <c r="N10" s="36">
        <f>SUM(N11:N13)</f>
        <v>0</v>
      </c>
      <c r="O10" s="37">
        <f>IFERROR(N10*100/N$4,"")</f>
        <v>0</v>
      </c>
      <c r="P10" s="36">
        <f>SUM(P11:P13)</f>
        <v>0</v>
      </c>
      <c r="Q10" s="37">
        <f>IFERROR(P10*100/P$4,"")</f>
        <v>0</v>
      </c>
      <c r="R10" s="36">
        <f>SUM(R11:R13)</f>
        <v>0</v>
      </c>
      <c r="S10" s="37">
        <f>IFERROR(R10*100/R$4,"")</f>
        <v>0</v>
      </c>
      <c r="T10" s="36">
        <f>SUM(T11:T13)</f>
        <v>0</v>
      </c>
      <c r="U10" s="37">
        <f>IFERROR(T10*100/T$4,"")</f>
        <v>0</v>
      </c>
      <c r="V10" s="36">
        <f>SUM(V11:V13)</f>
        <v>0</v>
      </c>
      <c r="W10" s="37">
        <f>IFERROR(V10*100/V$4,"")</f>
        <v>0</v>
      </c>
      <c r="X10" s="36">
        <f>SUM(X11:X13)</f>
        <v>0</v>
      </c>
      <c r="Y10" s="37">
        <f>IFERROR(X10*100/X$4,"")</f>
        <v>0</v>
      </c>
      <c r="Z10" s="36">
        <f>SUM(Z11:Z13)</f>
        <v>0</v>
      </c>
      <c r="AA10" s="37">
        <f>IFERROR(Z10*100/Z$4,"")</f>
        <v>0</v>
      </c>
      <c r="AB10" s="36">
        <f>SUM(AB11:AB13)</f>
        <v>0</v>
      </c>
      <c r="AC10" s="37">
        <f>IFERROR(AB10*100/AB$4,"")</f>
        <v>0</v>
      </c>
      <c r="AD10" s="78">
        <f>SUM(AD11:AD13)</f>
        <v>0</v>
      </c>
      <c r="AE10" s="309">
        <f>IFERROR(AD10*100/AD$4,"")</f>
        <v>0</v>
      </c>
    </row>
    <row r="11" spans="1:31" hidden="1" outlineLevel="1" x14ac:dyDescent="0.3">
      <c r="A11" s="310"/>
      <c r="B11" s="49">
        <v>710</v>
      </c>
      <c r="C11" s="350" t="str">
        <f>IFERROR(VLOOKUP(B11,'Datos de Control'!$C$2:$D$894,2),"")</f>
        <v>Variación de existencias de productos en curso</v>
      </c>
      <c r="D11" s="416" t="s">
        <v>949</v>
      </c>
      <c r="E11" s="345">
        <v>0</v>
      </c>
      <c r="F11" s="311"/>
      <c r="G11" s="342"/>
      <c r="H11" s="345">
        <f>IF($D11="V",+$E11*I$3,+$E11/12)</f>
        <v>0</v>
      </c>
      <c r="I11" s="286"/>
      <c r="J11" s="31">
        <f>IF($D11="V",+$E11*K$3,+$E11/12)</f>
        <v>0</v>
      </c>
      <c r="K11" s="32"/>
      <c r="L11" s="31">
        <f>IF($D11="V",+$E11*M$3,+$E11/12)</f>
        <v>0</v>
      </c>
      <c r="M11" s="32"/>
      <c r="N11" s="31">
        <f>IF($D11="V",+$E11*O$3,+$E11/12)</f>
        <v>0</v>
      </c>
      <c r="O11" s="32"/>
      <c r="P11" s="31">
        <f>IF($D11="V",+$E11*Q$3,+$E11/12)</f>
        <v>0</v>
      </c>
      <c r="Q11" s="32"/>
      <c r="R11" s="31">
        <f>IF($D11="V",+$E11*S$3,+$E11/12)</f>
        <v>0</v>
      </c>
      <c r="S11" s="32"/>
      <c r="T11" s="31">
        <f>IF($D11="V",+$E11*U$3,+$E11/12)</f>
        <v>0</v>
      </c>
      <c r="U11" s="32"/>
      <c r="V11" s="31">
        <f>IF($D11="V",+$E11*W$3,+$E11/12)</f>
        <v>0</v>
      </c>
      <c r="W11" s="32"/>
      <c r="X11" s="31">
        <f>IF($D11="V",+$E11*Y$3,+$E11/12)</f>
        <v>0</v>
      </c>
      <c r="Y11" s="32"/>
      <c r="Z11" s="31">
        <f>IF($D11="V",+$E11*AA$3,+$E11/12)</f>
        <v>0</v>
      </c>
      <c r="AA11" s="32"/>
      <c r="AB11" s="31">
        <f>IF($D11="V",+$E11*AC$3,+$E11/12)</f>
        <v>0</v>
      </c>
      <c r="AC11" s="32"/>
      <c r="AD11" s="76">
        <f>IF($D11="V",+$E11*AE$3,+$E11/12)</f>
        <v>0</v>
      </c>
      <c r="AE11" s="311"/>
    </row>
    <row r="12" spans="1:31" hidden="1" outlineLevel="1" x14ac:dyDescent="0.3">
      <c r="A12" s="310"/>
      <c r="B12" s="49">
        <v>712</v>
      </c>
      <c r="C12" s="350" t="str">
        <f>IFERROR(VLOOKUP(B12,'Datos de Control'!$C$2:$D$894,2),"")</f>
        <v>Variación de existencias de productos terminados</v>
      </c>
      <c r="D12" s="416" t="s">
        <v>949</v>
      </c>
      <c r="E12" s="345">
        <v>0</v>
      </c>
      <c r="F12" s="311"/>
      <c r="G12" s="342"/>
      <c r="H12" s="345">
        <f>IF($D12="V",+$E12*I$3,+$E12/12)</f>
        <v>0</v>
      </c>
      <c r="I12" s="286"/>
      <c r="J12" s="31">
        <f>IF($D12="V",+$E12*K$3,+$E12/12)</f>
        <v>0</v>
      </c>
      <c r="K12" s="32"/>
      <c r="L12" s="31">
        <f>IF($D12="V",+$E12*M$3,+$E12/12)</f>
        <v>0</v>
      </c>
      <c r="M12" s="32"/>
      <c r="N12" s="31">
        <f>IF($D12="V",+$E12*O$3,+$E12/12)</f>
        <v>0</v>
      </c>
      <c r="O12" s="32"/>
      <c r="P12" s="31">
        <f>IF($D12="V",+$E12*Q$3,+$E12/12)</f>
        <v>0</v>
      </c>
      <c r="Q12" s="32"/>
      <c r="R12" s="31">
        <f>IF($D12="V",+$E12*S$3,+$E12/12)</f>
        <v>0</v>
      </c>
      <c r="S12" s="32"/>
      <c r="T12" s="31">
        <f>IF($D12="V",+$E12*U$3,+$E12/12)</f>
        <v>0</v>
      </c>
      <c r="U12" s="32"/>
      <c r="V12" s="31">
        <f>IF($D12="V",+$E12*W$3,+$E12/12)</f>
        <v>0</v>
      </c>
      <c r="W12" s="32"/>
      <c r="X12" s="31">
        <f>IF($D12="V",+$E12*Y$3,+$E12/12)</f>
        <v>0</v>
      </c>
      <c r="Y12" s="32"/>
      <c r="Z12" s="31">
        <f>IF($D12="V",+$E12*AA$3,+$E12/12)</f>
        <v>0</v>
      </c>
      <c r="AA12" s="32"/>
      <c r="AB12" s="31">
        <f>IF($D12="V",+$E12*AC$3,+$E12/12)</f>
        <v>0</v>
      </c>
      <c r="AC12" s="32"/>
      <c r="AD12" s="76">
        <f>IF($D12="V",+$E12*AE$3,+$E12/12)</f>
        <v>0</v>
      </c>
      <c r="AE12" s="311"/>
    </row>
    <row r="13" spans="1:31" ht="15" hidden="1" customHeight="1" outlineLevel="1" x14ac:dyDescent="0.3">
      <c r="A13" s="312"/>
      <c r="B13" s="297"/>
      <c r="C13" s="352" t="str">
        <f>IFERROR(VLOOKUP(B13,'Datos de Control'!$C$2:$D$894,2),"")</f>
        <v/>
      </c>
      <c r="D13" s="416"/>
      <c r="E13" s="346"/>
      <c r="F13" s="313"/>
      <c r="G13" s="342"/>
      <c r="H13" s="346"/>
      <c r="I13" s="287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34"/>
      <c r="U13" s="35"/>
      <c r="V13" s="34"/>
      <c r="W13" s="35"/>
      <c r="X13" s="34"/>
      <c r="Y13" s="35"/>
      <c r="Z13" s="34"/>
      <c r="AA13" s="35"/>
      <c r="AB13" s="34"/>
      <c r="AC13" s="35"/>
      <c r="AD13" s="90"/>
      <c r="AE13" s="313"/>
    </row>
    <row r="14" spans="1:31" ht="15.75" customHeight="1" collapsed="1" x14ac:dyDescent="0.3">
      <c r="A14" s="493" t="s">
        <v>943</v>
      </c>
      <c r="B14" s="494"/>
      <c r="C14" s="495"/>
      <c r="D14" s="416"/>
      <c r="E14" s="344">
        <f>SUM(E15:E17)</f>
        <v>0</v>
      </c>
      <c r="F14" s="309">
        <f>IFERROR(E14*100/E$4,"")</f>
        <v>0</v>
      </c>
      <c r="G14" s="342"/>
      <c r="H14" s="344">
        <f>SUM(H15:H17)</f>
        <v>0</v>
      </c>
      <c r="I14" s="288">
        <f>IFERROR(H14*100/H$4,"")</f>
        <v>0</v>
      </c>
      <c r="J14" s="36">
        <f>SUM(J15:J17)</f>
        <v>0</v>
      </c>
      <c r="K14" s="37">
        <f>IFERROR(J14*100/J$4,"")</f>
        <v>0</v>
      </c>
      <c r="L14" s="36">
        <f>SUM(L15:L17)</f>
        <v>0</v>
      </c>
      <c r="M14" s="37">
        <f>IFERROR(L14*100/L$4,"")</f>
        <v>0</v>
      </c>
      <c r="N14" s="36">
        <f>SUM(N15:N17)</f>
        <v>0</v>
      </c>
      <c r="O14" s="37">
        <f>IFERROR(N14*100/N$4,"")</f>
        <v>0</v>
      </c>
      <c r="P14" s="36">
        <f>SUM(P15:P17)</f>
        <v>0</v>
      </c>
      <c r="Q14" s="37">
        <f>IFERROR(P14*100/P$4,"")</f>
        <v>0</v>
      </c>
      <c r="R14" s="36">
        <f>SUM(R15:R17)</f>
        <v>0</v>
      </c>
      <c r="S14" s="37">
        <f>IFERROR(R14*100/R$4,"")</f>
        <v>0</v>
      </c>
      <c r="T14" s="36">
        <f>SUM(T15:T17)</f>
        <v>0</v>
      </c>
      <c r="U14" s="37">
        <f>IFERROR(T14*100/T$4,"")</f>
        <v>0</v>
      </c>
      <c r="V14" s="36">
        <f>SUM(V15:V17)</f>
        <v>0</v>
      </c>
      <c r="W14" s="37">
        <f>IFERROR(V14*100/V$4,"")</f>
        <v>0</v>
      </c>
      <c r="X14" s="36">
        <f>SUM(X15:X17)</f>
        <v>0</v>
      </c>
      <c r="Y14" s="37">
        <f>IFERROR(X14*100/X$4,"")</f>
        <v>0</v>
      </c>
      <c r="Z14" s="36">
        <f>SUM(Z15:Z17)</f>
        <v>0</v>
      </c>
      <c r="AA14" s="37">
        <f>IFERROR(Z14*100/Z$4,"")</f>
        <v>0</v>
      </c>
      <c r="AB14" s="36">
        <f>SUM(AB15:AB17)</f>
        <v>0</v>
      </c>
      <c r="AC14" s="37">
        <f>IFERROR(AB14*100/AB$4,"")</f>
        <v>0</v>
      </c>
      <c r="AD14" s="78">
        <f>SUM(AD15:AD17)</f>
        <v>0</v>
      </c>
      <c r="AE14" s="309">
        <f>IFERROR(AD14*100/AD$4,"")</f>
        <v>0</v>
      </c>
    </row>
    <row r="15" spans="1:31" hidden="1" outlineLevel="1" x14ac:dyDescent="0.3">
      <c r="A15" s="310"/>
      <c r="B15" s="49">
        <v>730</v>
      </c>
      <c r="C15" s="350" t="str">
        <f>IFERROR(VLOOKUP(B15,'Datos de Control'!$C$2:$D$894,2),"")</f>
        <v>Trabajos realizados para el inmovilizado intangible</v>
      </c>
      <c r="D15" s="416"/>
      <c r="E15" s="345">
        <v>0</v>
      </c>
      <c r="F15" s="311"/>
      <c r="G15" s="342"/>
      <c r="H15" s="345">
        <f>IF($D15="V",+$E15*I$3,+$E15/12)</f>
        <v>0</v>
      </c>
      <c r="I15" s="286"/>
      <c r="J15" s="31">
        <f t="shared" ref="J15:J16" si="11">IF($D15="V",+$E15*K$3,+$E15/12)</f>
        <v>0</v>
      </c>
      <c r="K15" s="32"/>
      <c r="L15" s="31">
        <f t="shared" ref="L15:L16" si="12">IF($D15="V",+$E15*M$3,+$E15/12)</f>
        <v>0</v>
      </c>
      <c r="M15" s="32"/>
      <c r="N15" s="31">
        <f t="shared" ref="N15:N16" si="13">IF($D15="V",+$E15*O$3,+$E15/12)</f>
        <v>0</v>
      </c>
      <c r="O15" s="32"/>
      <c r="P15" s="31">
        <f t="shared" ref="P15:P16" si="14">IF($D15="V",+$E15*Q$3,+$E15/12)</f>
        <v>0</v>
      </c>
      <c r="Q15" s="32"/>
      <c r="R15" s="31">
        <f t="shared" ref="R15:R16" si="15">IF($D15="V",+$E15*S$3,+$E15/12)</f>
        <v>0</v>
      </c>
      <c r="S15" s="32"/>
      <c r="T15" s="31">
        <f t="shared" ref="T15:T16" si="16">IF($D15="V",+$E15*U$3,+$E15/12)</f>
        <v>0</v>
      </c>
      <c r="U15" s="32"/>
      <c r="V15" s="31">
        <f t="shared" ref="V15:V16" si="17">IF($D15="V",+$E15*W$3,+$E15/12)</f>
        <v>0</v>
      </c>
      <c r="W15" s="32"/>
      <c r="X15" s="31">
        <f t="shared" ref="X15:X16" si="18">IF($D15="V",+$E15*Y$3,+$E15/12)</f>
        <v>0</v>
      </c>
      <c r="Y15" s="32"/>
      <c r="Z15" s="31">
        <f t="shared" ref="Z15:Z16" si="19">IF($D15="V",+$E15*AA$3,+$E15/12)</f>
        <v>0</v>
      </c>
      <c r="AA15" s="32"/>
      <c r="AB15" s="31">
        <f t="shared" ref="AB15:AB16" si="20">IF($D15="V",+$E15*AC$3,+$E15/12)</f>
        <v>0</v>
      </c>
      <c r="AC15" s="32"/>
      <c r="AD15" s="76">
        <f t="shared" ref="AD15:AD16" si="21">IF($D15="V",+$E15*AE$3,+$E15/12)</f>
        <v>0</v>
      </c>
      <c r="AE15" s="311"/>
    </row>
    <row r="16" spans="1:31" hidden="1" outlineLevel="1" x14ac:dyDescent="0.3">
      <c r="A16" s="310"/>
      <c r="B16" s="49">
        <v>731</v>
      </c>
      <c r="C16" s="350" t="str">
        <f>IFERROR(VLOOKUP(B16,'Datos de Control'!$C$2:$D$894,2),"")</f>
        <v>Trabajos realizados para el inmovilizado material</v>
      </c>
      <c r="D16" s="416"/>
      <c r="E16" s="345">
        <v>0</v>
      </c>
      <c r="F16" s="311"/>
      <c r="G16" s="342"/>
      <c r="H16" s="345">
        <f>IF($D16="V",+$E16*I$3,+$E16/12)</f>
        <v>0</v>
      </c>
      <c r="I16" s="286"/>
      <c r="J16" s="31">
        <f t="shared" si="11"/>
        <v>0</v>
      </c>
      <c r="K16" s="32"/>
      <c r="L16" s="31">
        <f t="shared" si="12"/>
        <v>0</v>
      </c>
      <c r="M16" s="32"/>
      <c r="N16" s="31">
        <f t="shared" si="13"/>
        <v>0</v>
      </c>
      <c r="O16" s="32"/>
      <c r="P16" s="31">
        <f t="shared" si="14"/>
        <v>0</v>
      </c>
      <c r="Q16" s="32"/>
      <c r="R16" s="31">
        <f t="shared" si="15"/>
        <v>0</v>
      </c>
      <c r="S16" s="32"/>
      <c r="T16" s="31">
        <f t="shared" si="16"/>
        <v>0</v>
      </c>
      <c r="U16" s="32"/>
      <c r="V16" s="31">
        <f t="shared" si="17"/>
        <v>0</v>
      </c>
      <c r="W16" s="32"/>
      <c r="X16" s="31">
        <f t="shared" si="18"/>
        <v>0</v>
      </c>
      <c r="Y16" s="32"/>
      <c r="Z16" s="31">
        <f t="shared" si="19"/>
        <v>0</v>
      </c>
      <c r="AA16" s="32"/>
      <c r="AB16" s="31">
        <f t="shared" si="20"/>
        <v>0</v>
      </c>
      <c r="AC16" s="32"/>
      <c r="AD16" s="76">
        <f t="shared" si="21"/>
        <v>0</v>
      </c>
      <c r="AE16" s="311"/>
    </row>
    <row r="17" spans="1:31" ht="15" hidden="1" customHeight="1" outlineLevel="1" x14ac:dyDescent="0.3">
      <c r="A17" s="312"/>
      <c r="B17" s="297"/>
      <c r="C17" s="352" t="str">
        <f>IFERROR(VLOOKUP(B17,'Datos de Control'!$C$2:$D$894,2),"")</f>
        <v/>
      </c>
      <c r="D17" s="416"/>
      <c r="E17" s="346"/>
      <c r="F17" s="313"/>
      <c r="G17" s="342"/>
      <c r="H17" s="346"/>
      <c r="I17" s="287"/>
      <c r="J17" s="34"/>
      <c r="K17" s="35"/>
      <c r="L17" s="34"/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35"/>
      <c r="X17" s="34"/>
      <c r="Y17" s="35"/>
      <c r="Z17" s="34"/>
      <c r="AA17" s="35"/>
      <c r="AB17" s="34"/>
      <c r="AC17" s="35"/>
      <c r="AD17" s="90"/>
      <c r="AE17" s="313"/>
    </row>
    <row r="18" spans="1:31" ht="15.75" customHeight="1" collapsed="1" thickBot="1" x14ac:dyDescent="0.35">
      <c r="A18" s="493" t="s">
        <v>21</v>
      </c>
      <c r="B18" s="494"/>
      <c r="C18" s="495"/>
      <c r="D18" s="416"/>
      <c r="E18" s="344">
        <f>SUM(E19:E25)</f>
        <v>-4200000</v>
      </c>
      <c r="F18" s="309">
        <f>IFERROR(E18*100/E$4,"")</f>
        <v>-44.210526315789473</v>
      </c>
      <c r="G18" s="342"/>
      <c r="H18" s="344">
        <f>SUM(H19:H25)</f>
        <v>-336666.66666666669</v>
      </c>
      <c r="I18" s="288">
        <f>IFERROR(H18*100/H$4,"")</f>
        <v>-44.298245614035096</v>
      </c>
      <c r="J18" s="36">
        <f>SUM(J19:J25)</f>
        <v>-376666.66666666669</v>
      </c>
      <c r="K18" s="37">
        <f>IFERROR(J18*100/J$4,"")</f>
        <v>-44.054580896686169</v>
      </c>
      <c r="L18" s="36">
        <f>SUM(L19:L25)</f>
        <v>-416666.66666666669</v>
      </c>
      <c r="M18" s="37">
        <f>IFERROR(L18*100/L$4,"")</f>
        <v>-43.859649122807021</v>
      </c>
      <c r="N18" s="36">
        <f>SUM(N19:N25)</f>
        <v>-336666.66666666669</v>
      </c>
      <c r="O18" s="37">
        <f>IFERROR(N18*100/N$4,"")</f>
        <v>-44.298245614035096</v>
      </c>
      <c r="P18" s="36">
        <f>SUM(P19:P25)</f>
        <v>-496666.66666666669</v>
      </c>
      <c r="Q18" s="37">
        <f>IFERROR(P18*100/P$4,"")</f>
        <v>-43.567251461988306</v>
      </c>
      <c r="R18" s="36">
        <f>SUM(R19:R25)</f>
        <v>-296666.66666666669</v>
      </c>
      <c r="S18" s="37">
        <f>IFERROR(R18*100/R$4,"")</f>
        <v>-44.611528822055135</v>
      </c>
      <c r="T18" s="36">
        <f>SUM(T19:T25)</f>
        <v>-336666.66666666669</v>
      </c>
      <c r="U18" s="37">
        <f>IFERROR(T18*100/T$4,"")</f>
        <v>-44.298245614035096</v>
      </c>
      <c r="V18" s="36">
        <f>SUM(V19:V25)</f>
        <v>-136666.66666666666</v>
      </c>
      <c r="W18" s="37">
        <f>IFERROR(V18*100/V$4,"")</f>
        <v>-47.953216374269005</v>
      </c>
      <c r="X18" s="36">
        <f>SUM(X19:X25)</f>
        <v>-376666.66666666669</v>
      </c>
      <c r="Y18" s="37">
        <f>IFERROR(X18*100/X$4,"")</f>
        <v>-44.054580896686169</v>
      </c>
      <c r="Z18" s="36">
        <f>SUM(Z19:Z25)</f>
        <v>-416666.66666666669</v>
      </c>
      <c r="AA18" s="37">
        <f>IFERROR(Z18*100/Z$4,"")</f>
        <v>-43.859649122807021</v>
      </c>
      <c r="AB18" s="36">
        <f>SUM(AB19:AB25)</f>
        <v>-376666.66666666669</v>
      </c>
      <c r="AC18" s="37">
        <f>IFERROR(AB18*100/AB$4,"")</f>
        <v>-44.054580896686169</v>
      </c>
      <c r="AD18" s="78">
        <f>SUM(AD19:AD25)</f>
        <v>-296666.66666666669</v>
      </c>
      <c r="AE18" s="309">
        <f>IFERROR(AD18*100/AD$4,"")</f>
        <v>-44.611528822055135</v>
      </c>
    </row>
    <row r="19" spans="1:31" hidden="1" outlineLevel="1" x14ac:dyDescent="0.3">
      <c r="A19" s="310"/>
      <c r="B19" s="49">
        <v>600</v>
      </c>
      <c r="C19" s="350" t="str">
        <f>IFERROR(VLOOKUP(B19,'Datos de Control'!$C$2:$D$894,2),"")</f>
        <v>Compras de mercaderías</v>
      </c>
      <c r="D19" s="416" t="s">
        <v>948</v>
      </c>
      <c r="E19" s="345">
        <v>-4000000</v>
      </c>
      <c r="F19" s="311"/>
      <c r="G19" s="342"/>
      <c r="H19" s="345">
        <f t="shared" ref="H19:H24" si="22">IF($D19="V",+$E19*I$3,+$E19/12)</f>
        <v>-320000</v>
      </c>
      <c r="I19" s="286"/>
      <c r="J19" s="31">
        <f t="shared" ref="J19:J24" si="23">IF($D19="V",+$E19*K$3,+$E19/12)</f>
        <v>-360000</v>
      </c>
      <c r="K19" s="32"/>
      <c r="L19" s="31">
        <f t="shared" ref="L19:L24" si="24">IF($D19="V",+$E19*M$3,+$E19/12)</f>
        <v>-400000</v>
      </c>
      <c r="M19" s="32"/>
      <c r="N19" s="31">
        <f t="shared" ref="N19:N24" si="25">IF($D19="V",+$E19*O$3,+$E19/12)</f>
        <v>-320000</v>
      </c>
      <c r="O19" s="32"/>
      <c r="P19" s="31">
        <f t="shared" ref="P19:P24" si="26">IF($D19="V",+$E19*Q$3,+$E19/12)</f>
        <v>-480000</v>
      </c>
      <c r="Q19" s="32"/>
      <c r="R19" s="31">
        <f t="shared" ref="R19:R24" si="27">IF($D19="V",+$E19*S$3,+$E19/12)</f>
        <v>-280000</v>
      </c>
      <c r="S19" s="32"/>
      <c r="T19" s="31">
        <f t="shared" ref="T19:T24" si="28">IF($D19="V",+$E19*U$3,+$E19/12)</f>
        <v>-320000</v>
      </c>
      <c r="U19" s="32"/>
      <c r="V19" s="31">
        <f t="shared" ref="V19:V24" si="29">IF($D19="V",+$E19*W$3,+$E19/12)</f>
        <v>-120000</v>
      </c>
      <c r="W19" s="32"/>
      <c r="X19" s="31">
        <f t="shared" ref="X19:X24" si="30">IF($D19="V",+$E19*Y$3,+$E19/12)</f>
        <v>-360000</v>
      </c>
      <c r="Y19" s="32"/>
      <c r="Z19" s="31">
        <f t="shared" ref="Z19:Z24" si="31">IF($D19="V",+$E19*AA$3,+$E19/12)</f>
        <v>-400000</v>
      </c>
      <c r="AA19" s="32"/>
      <c r="AB19" s="31">
        <f t="shared" ref="AB19:AB24" si="32">IF($D19="V",+$E19*AC$3,+$E19/12)</f>
        <v>-360000</v>
      </c>
      <c r="AC19" s="32"/>
      <c r="AD19" s="76">
        <f t="shared" ref="AD19:AD24" si="33">IF($D19="V",+$E19*AE$3,+$E19/12)</f>
        <v>-280000</v>
      </c>
      <c r="AE19" s="311"/>
    </row>
    <row r="20" spans="1:31" hidden="1" outlineLevel="1" x14ac:dyDescent="0.3">
      <c r="A20" s="310"/>
      <c r="B20" s="49">
        <v>602</v>
      </c>
      <c r="C20" s="350" t="str">
        <f>IFERROR(VLOOKUP(B20,'Datos de Control'!$C$2:$D$894,2),"")</f>
        <v>Compras de otros aprovisionamientos</v>
      </c>
      <c r="D20" s="416"/>
      <c r="E20" s="345">
        <v>-200000</v>
      </c>
      <c r="F20" s="311"/>
      <c r="G20" s="342"/>
      <c r="H20" s="345">
        <f t="shared" si="22"/>
        <v>-16666.666666666668</v>
      </c>
      <c r="I20" s="286"/>
      <c r="J20" s="31">
        <f t="shared" si="23"/>
        <v>-16666.666666666668</v>
      </c>
      <c r="K20" s="32"/>
      <c r="L20" s="31">
        <f t="shared" si="24"/>
        <v>-16666.666666666668</v>
      </c>
      <c r="M20" s="32"/>
      <c r="N20" s="31">
        <f t="shared" si="25"/>
        <v>-16666.666666666668</v>
      </c>
      <c r="O20" s="32"/>
      <c r="P20" s="31">
        <f t="shared" si="26"/>
        <v>-16666.666666666668</v>
      </c>
      <c r="Q20" s="32"/>
      <c r="R20" s="31">
        <f t="shared" si="27"/>
        <v>-16666.666666666668</v>
      </c>
      <c r="S20" s="32"/>
      <c r="T20" s="31">
        <f t="shared" si="28"/>
        <v>-16666.666666666668</v>
      </c>
      <c r="U20" s="32"/>
      <c r="V20" s="31">
        <f t="shared" si="29"/>
        <v>-16666.666666666668</v>
      </c>
      <c r="W20" s="32"/>
      <c r="X20" s="31">
        <f t="shared" si="30"/>
        <v>-16666.666666666668</v>
      </c>
      <c r="Y20" s="32"/>
      <c r="Z20" s="31">
        <f t="shared" si="31"/>
        <v>-16666.666666666668</v>
      </c>
      <c r="AA20" s="32"/>
      <c r="AB20" s="31">
        <f t="shared" si="32"/>
        <v>-16666.666666666668</v>
      </c>
      <c r="AC20" s="32"/>
      <c r="AD20" s="76">
        <f t="shared" si="33"/>
        <v>-16666.666666666668</v>
      </c>
      <c r="AE20" s="311"/>
    </row>
    <row r="21" spans="1:31" hidden="1" outlineLevel="1" x14ac:dyDescent="0.3">
      <c r="A21" s="310"/>
      <c r="B21" s="49">
        <v>606</v>
      </c>
      <c r="C21" s="350" t="str">
        <f>IFERROR(VLOOKUP(B21,'Datos de Control'!$C$2:$D$894,2),"")</f>
        <v>Descuentos sobre compras por pronto pago</v>
      </c>
      <c r="D21" s="416"/>
      <c r="E21" s="345">
        <v>0</v>
      </c>
      <c r="F21" s="311"/>
      <c r="G21" s="342"/>
      <c r="H21" s="345">
        <f t="shared" si="22"/>
        <v>0</v>
      </c>
      <c r="I21" s="286"/>
      <c r="J21" s="31">
        <f t="shared" si="23"/>
        <v>0</v>
      </c>
      <c r="K21" s="32"/>
      <c r="L21" s="31">
        <f t="shared" si="24"/>
        <v>0</v>
      </c>
      <c r="M21" s="32"/>
      <c r="N21" s="31">
        <f t="shared" si="25"/>
        <v>0</v>
      </c>
      <c r="O21" s="32"/>
      <c r="P21" s="31">
        <f t="shared" si="26"/>
        <v>0</v>
      </c>
      <c r="Q21" s="32"/>
      <c r="R21" s="31">
        <f t="shared" si="27"/>
        <v>0</v>
      </c>
      <c r="S21" s="32"/>
      <c r="T21" s="31">
        <f t="shared" si="28"/>
        <v>0</v>
      </c>
      <c r="U21" s="32"/>
      <c r="V21" s="31">
        <f t="shared" si="29"/>
        <v>0</v>
      </c>
      <c r="W21" s="32"/>
      <c r="X21" s="31">
        <f t="shared" si="30"/>
        <v>0</v>
      </c>
      <c r="Y21" s="32"/>
      <c r="Z21" s="31">
        <f t="shared" si="31"/>
        <v>0</v>
      </c>
      <c r="AA21" s="32"/>
      <c r="AB21" s="31">
        <f t="shared" si="32"/>
        <v>0</v>
      </c>
      <c r="AC21" s="32"/>
      <c r="AD21" s="76">
        <f t="shared" si="33"/>
        <v>0</v>
      </c>
      <c r="AE21" s="311"/>
    </row>
    <row r="22" spans="1:31" hidden="1" outlineLevel="1" x14ac:dyDescent="0.3">
      <c r="A22" s="310"/>
      <c r="B22" s="49">
        <v>608</v>
      </c>
      <c r="C22" s="350" t="str">
        <f>IFERROR(VLOOKUP(B22,'Datos de Control'!$C$2:$D$894,2),"")</f>
        <v>Devoluciones de compras y operaciones similares</v>
      </c>
      <c r="D22" s="416"/>
      <c r="E22" s="345">
        <v>0</v>
      </c>
      <c r="F22" s="311"/>
      <c r="G22" s="342"/>
      <c r="H22" s="345">
        <f t="shared" si="22"/>
        <v>0</v>
      </c>
      <c r="I22" s="286"/>
      <c r="J22" s="31">
        <f t="shared" si="23"/>
        <v>0</v>
      </c>
      <c r="K22" s="32"/>
      <c r="L22" s="31">
        <f t="shared" si="24"/>
        <v>0</v>
      </c>
      <c r="M22" s="32"/>
      <c r="N22" s="31">
        <f t="shared" si="25"/>
        <v>0</v>
      </c>
      <c r="O22" s="32"/>
      <c r="P22" s="31">
        <f t="shared" si="26"/>
        <v>0</v>
      </c>
      <c r="Q22" s="32"/>
      <c r="R22" s="31">
        <f t="shared" si="27"/>
        <v>0</v>
      </c>
      <c r="S22" s="32"/>
      <c r="T22" s="31">
        <f t="shared" si="28"/>
        <v>0</v>
      </c>
      <c r="U22" s="32"/>
      <c r="V22" s="31">
        <f t="shared" si="29"/>
        <v>0</v>
      </c>
      <c r="W22" s="32"/>
      <c r="X22" s="31">
        <f t="shared" si="30"/>
        <v>0</v>
      </c>
      <c r="Y22" s="32"/>
      <c r="Z22" s="31">
        <f t="shared" si="31"/>
        <v>0</v>
      </c>
      <c r="AA22" s="32"/>
      <c r="AB22" s="31">
        <f t="shared" si="32"/>
        <v>0</v>
      </c>
      <c r="AC22" s="32"/>
      <c r="AD22" s="76">
        <f t="shared" si="33"/>
        <v>0</v>
      </c>
      <c r="AE22" s="311"/>
    </row>
    <row r="23" spans="1:31" hidden="1" outlineLevel="1" x14ac:dyDescent="0.3">
      <c r="A23" s="310"/>
      <c r="B23" s="49">
        <v>610</v>
      </c>
      <c r="C23" s="350" t="str">
        <f>IFERROR(VLOOKUP(B23,'Datos de Control'!$C$2:$D$894,2),"")</f>
        <v>Variación de existencias de mercaderías</v>
      </c>
      <c r="D23" s="416"/>
      <c r="E23" s="345">
        <v>0</v>
      </c>
      <c r="F23" s="311"/>
      <c r="G23" s="342"/>
      <c r="H23" s="345">
        <f t="shared" si="22"/>
        <v>0</v>
      </c>
      <c r="I23" s="286"/>
      <c r="J23" s="31">
        <f t="shared" si="23"/>
        <v>0</v>
      </c>
      <c r="K23" s="32"/>
      <c r="L23" s="31">
        <f t="shared" si="24"/>
        <v>0</v>
      </c>
      <c r="M23" s="32"/>
      <c r="N23" s="31">
        <f t="shared" si="25"/>
        <v>0</v>
      </c>
      <c r="O23" s="32"/>
      <c r="P23" s="31">
        <f t="shared" si="26"/>
        <v>0</v>
      </c>
      <c r="Q23" s="32"/>
      <c r="R23" s="31">
        <f t="shared" si="27"/>
        <v>0</v>
      </c>
      <c r="S23" s="32"/>
      <c r="T23" s="31">
        <f t="shared" si="28"/>
        <v>0</v>
      </c>
      <c r="U23" s="32"/>
      <c r="V23" s="31">
        <f t="shared" si="29"/>
        <v>0</v>
      </c>
      <c r="W23" s="32"/>
      <c r="X23" s="31">
        <f t="shared" si="30"/>
        <v>0</v>
      </c>
      <c r="Y23" s="32"/>
      <c r="Z23" s="31">
        <f t="shared" si="31"/>
        <v>0</v>
      </c>
      <c r="AA23" s="32"/>
      <c r="AB23" s="31">
        <f t="shared" si="32"/>
        <v>0</v>
      </c>
      <c r="AC23" s="32"/>
      <c r="AD23" s="76">
        <f t="shared" si="33"/>
        <v>0</v>
      </c>
      <c r="AE23" s="311"/>
    </row>
    <row r="24" spans="1:31" hidden="1" outlineLevel="1" x14ac:dyDescent="0.3">
      <c r="A24" s="310"/>
      <c r="B24" s="49">
        <v>612</v>
      </c>
      <c r="C24" s="350" t="str">
        <f>IFERROR(VLOOKUP(B24,'Datos de Control'!$C$2:$D$894,2),"")</f>
        <v>Variación de existencias de otros aprovisionamientos</v>
      </c>
      <c r="D24" s="416"/>
      <c r="E24" s="345">
        <v>0</v>
      </c>
      <c r="F24" s="311"/>
      <c r="G24" s="342"/>
      <c r="H24" s="345">
        <f t="shared" si="22"/>
        <v>0</v>
      </c>
      <c r="I24" s="286"/>
      <c r="J24" s="31">
        <f t="shared" si="23"/>
        <v>0</v>
      </c>
      <c r="K24" s="32"/>
      <c r="L24" s="31">
        <f t="shared" si="24"/>
        <v>0</v>
      </c>
      <c r="M24" s="32"/>
      <c r="N24" s="31">
        <f t="shared" si="25"/>
        <v>0</v>
      </c>
      <c r="O24" s="32"/>
      <c r="P24" s="31">
        <f t="shared" si="26"/>
        <v>0</v>
      </c>
      <c r="Q24" s="32"/>
      <c r="R24" s="31">
        <f t="shared" si="27"/>
        <v>0</v>
      </c>
      <c r="S24" s="32"/>
      <c r="T24" s="31">
        <f t="shared" si="28"/>
        <v>0</v>
      </c>
      <c r="U24" s="32"/>
      <c r="V24" s="31">
        <f t="shared" si="29"/>
        <v>0</v>
      </c>
      <c r="W24" s="32"/>
      <c r="X24" s="31">
        <f t="shared" si="30"/>
        <v>0</v>
      </c>
      <c r="Y24" s="32"/>
      <c r="Z24" s="31">
        <f t="shared" si="31"/>
        <v>0</v>
      </c>
      <c r="AA24" s="32"/>
      <c r="AB24" s="31">
        <f t="shared" si="32"/>
        <v>0</v>
      </c>
      <c r="AC24" s="32"/>
      <c r="AD24" s="76">
        <f t="shared" si="33"/>
        <v>0</v>
      </c>
      <c r="AE24" s="311"/>
    </row>
    <row r="25" spans="1:31" ht="15.75" hidden="1" customHeight="1" outlineLevel="1" thickBot="1" x14ac:dyDescent="0.35">
      <c r="A25" s="310"/>
      <c r="B25" s="49"/>
      <c r="C25" s="353" t="str">
        <f>IFERROR(VLOOKUP(B25,'Datos de Control'!$C$2:$D$894,2),"")</f>
        <v/>
      </c>
      <c r="D25" s="416"/>
      <c r="E25" s="345"/>
      <c r="F25" s="311"/>
      <c r="G25" s="342"/>
      <c r="H25" s="345"/>
      <c r="I25" s="286"/>
      <c r="J25" s="31"/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/>
      <c r="X25" s="31"/>
      <c r="Y25" s="32"/>
      <c r="Z25" s="31"/>
      <c r="AA25" s="32"/>
      <c r="AB25" s="31"/>
      <c r="AC25" s="32"/>
      <c r="AD25" s="76"/>
      <c r="AE25" s="311"/>
    </row>
    <row r="26" spans="1:31" ht="17.25" customHeight="1" collapsed="1" thickBot="1" x14ac:dyDescent="0.35">
      <c r="A26" s="315"/>
      <c r="B26" s="298"/>
      <c r="C26" s="295" t="s">
        <v>22</v>
      </c>
      <c r="D26" s="416"/>
      <c r="E26" s="42">
        <f>+E4+E10+E14+E18</f>
        <v>5300000</v>
      </c>
      <c r="F26" s="43">
        <f t="shared" ref="F26:F90" si="34">IFERROR(E26*100/E$4,"")</f>
        <v>55.789473684210527</v>
      </c>
      <c r="G26" s="342"/>
      <c r="H26" s="42">
        <f>+H4+H10+H14+H18</f>
        <v>423333.33333333331</v>
      </c>
      <c r="I26" s="289">
        <f t="shared" ref="I26:I90" si="35">IFERROR(H26*100/H$4,"")</f>
        <v>55.701754385964904</v>
      </c>
      <c r="J26" s="284">
        <f>+J4+J10+J14+J18</f>
        <v>478333.33333333331</v>
      </c>
      <c r="K26" s="285">
        <f t="shared" ref="K26:K90" si="36">IFERROR(J26*100/J$4,"")</f>
        <v>55.945419103313831</v>
      </c>
      <c r="L26" s="284">
        <f>+L4+L10+L14+L18</f>
        <v>533333.33333333326</v>
      </c>
      <c r="M26" s="285">
        <f t="shared" ref="M26:M90" si="37">IFERROR(L26*100/L$4,"")</f>
        <v>56.140350877192979</v>
      </c>
      <c r="N26" s="284">
        <f>+N4+N10+N14+N18</f>
        <v>423333.33333333331</v>
      </c>
      <c r="O26" s="285">
        <f t="shared" ref="O26:O90" si="38">IFERROR(N26*100/N$4,"")</f>
        <v>55.701754385964904</v>
      </c>
      <c r="P26" s="284">
        <f>+P4+P10+P14+P18</f>
        <v>643333.33333333326</v>
      </c>
      <c r="Q26" s="285">
        <f t="shared" ref="Q26:Q90" si="39">IFERROR(P26*100/P$4,"")</f>
        <v>56.432748538011694</v>
      </c>
      <c r="R26" s="284">
        <f>+R4+R10+R14+R18</f>
        <v>368333.33333333343</v>
      </c>
      <c r="S26" s="285">
        <f t="shared" ref="S26:S90" si="40">IFERROR(R26*100/R$4,"")</f>
        <v>55.388471177944865</v>
      </c>
      <c r="T26" s="284">
        <f>+T4+T10+T14+T18</f>
        <v>423333.33333333331</v>
      </c>
      <c r="U26" s="285">
        <f t="shared" ref="U26:U90" si="41">IFERROR(T26*100/T$4,"")</f>
        <v>55.701754385964904</v>
      </c>
      <c r="V26" s="284">
        <f>+V4+V10+V14+V18</f>
        <v>148333.33333333334</v>
      </c>
      <c r="W26" s="285">
        <f t="shared" ref="W26:W90" si="42">IFERROR(V26*100/V$4,"")</f>
        <v>52.046783625730995</v>
      </c>
      <c r="X26" s="284">
        <f>+X4+X10+X14+X18</f>
        <v>478333.33333333331</v>
      </c>
      <c r="Y26" s="285">
        <f t="shared" ref="Y26:Y90" si="43">IFERROR(X26*100/X$4,"")</f>
        <v>55.945419103313831</v>
      </c>
      <c r="Z26" s="284">
        <f>+Z4+Z10+Z14+Z18</f>
        <v>533333.33333333326</v>
      </c>
      <c r="AA26" s="285">
        <f t="shared" ref="AA26:AA90" si="44">IFERROR(Z26*100/Z$4,"")</f>
        <v>56.140350877192979</v>
      </c>
      <c r="AB26" s="284">
        <f>+AB4+AB10+AB14+AB18</f>
        <v>478333.33333333331</v>
      </c>
      <c r="AC26" s="285">
        <f t="shared" ref="AC26:AC90" si="45">IFERROR(AB26*100/AB$4,"")</f>
        <v>55.945419103313831</v>
      </c>
      <c r="AD26" s="291">
        <f>+AD4+AD10+AD14+AD18</f>
        <v>368333.33333333343</v>
      </c>
      <c r="AE26" s="43">
        <f t="shared" ref="AE26:AE90" si="46">IFERROR(AD26*100/AD$4,"")</f>
        <v>55.388471177944865</v>
      </c>
    </row>
    <row r="27" spans="1:31" ht="15.75" customHeight="1" x14ac:dyDescent="0.3">
      <c r="A27" s="493" t="s">
        <v>23</v>
      </c>
      <c r="B27" s="494"/>
      <c r="C27" s="495"/>
      <c r="D27" s="416"/>
      <c r="E27" s="344">
        <f>SUM(E28:E31)</f>
        <v>0</v>
      </c>
      <c r="F27" s="309">
        <f t="shared" si="34"/>
        <v>0</v>
      </c>
      <c r="G27" s="342"/>
      <c r="H27" s="344">
        <f>SUM(H28:H31)</f>
        <v>0</v>
      </c>
      <c r="I27" s="288">
        <f t="shared" si="35"/>
        <v>0</v>
      </c>
      <c r="J27" s="36">
        <f>SUM(J28:J31)</f>
        <v>0</v>
      </c>
      <c r="K27" s="37">
        <f t="shared" si="36"/>
        <v>0</v>
      </c>
      <c r="L27" s="36">
        <f>SUM(L28:L31)</f>
        <v>0</v>
      </c>
      <c r="M27" s="37">
        <f t="shared" si="37"/>
        <v>0</v>
      </c>
      <c r="N27" s="36">
        <f>SUM(N28:N31)</f>
        <v>0</v>
      </c>
      <c r="O27" s="37">
        <f t="shared" si="38"/>
        <v>0</v>
      </c>
      <c r="P27" s="36">
        <f>SUM(P28:P31)</f>
        <v>0</v>
      </c>
      <c r="Q27" s="37">
        <f t="shared" si="39"/>
        <v>0</v>
      </c>
      <c r="R27" s="36">
        <f>SUM(R28:R31)</f>
        <v>0</v>
      </c>
      <c r="S27" s="37">
        <f t="shared" si="40"/>
        <v>0</v>
      </c>
      <c r="T27" s="36">
        <f>SUM(T28:T31)</f>
        <v>0</v>
      </c>
      <c r="U27" s="37">
        <f t="shared" si="41"/>
        <v>0</v>
      </c>
      <c r="V27" s="36">
        <f>SUM(V28:V31)</f>
        <v>0</v>
      </c>
      <c r="W27" s="37">
        <f t="shared" si="42"/>
        <v>0</v>
      </c>
      <c r="X27" s="36">
        <f>SUM(X28:X31)</f>
        <v>0</v>
      </c>
      <c r="Y27" s="37">
        <f t="shared" si="43"/>
        <v>0</v>
      </c>
      <c r="Z27" s="36">
        <f>SUM(Z28:Z31)</f>
        <v>0</v>
      </c>
      <c r="AA27" s="37">
        <f t="shared" si="44"/>
        <v>0</v>
      </c>
      <c r="AB27" s="36">
        <f>SUM(AB28:AB31)</f>
        <v>0</v>
      </c>
      <c r="AC27" s="37">
        <f t="shared" si="45"/>
        <v>0</v>
      </c>
      <c r="AD27" s="78">
        <f>SUM(AD28:AD31)</f>
        <v>0</v>
      </c>
      <c r="AE27" s="309">
        <f t="shared" si="46"/>
        <v>0</v>
      </c>
    </row>
    <row r="28" spans="1:31" hidden="1" outlineLevel="1" x14ac:dyDescent="0.3">
      <c r="A28" s="310"/>
      <c r="B28" s="49">
        <v>740</v>
      </c>
      <c r="C28" s="350" t="str">
        <f>IFERROR(VLOOKUP(B28,'Datos de Control'!$C$2:$D$894,2),"")</f>
        <v>Subvenciones, donaciones y legados a la explotación</v>
      </c>
      <c r="D28" s="416"/>
      <c r="E28" s="345">
        <v>0</v>
      </c>
      <c r="F28" s="311"/>
      <c r="G28" s="342"/>
      <c r="H28" s="345">
        <f>IF($D28="V",+$E28*I$3,+$E28/12)</f>
        <v>0</v>
      </c>
      <c r="I28" s="286"/>
      <c r="J28" s="31">
        <f t="shared" ref="J28:J30" si="47">IF($D28="V",+$E28*K$3,+$E28/12)</f>
        <v>0</v>
      </c>
      <c r="K28" s="32"/>
      <c r="L28" s="31">
        <f t="shared" ref="L28:L30" si="48">IF($D28="V",+$E28*M$3,+$E28/12)</f>
        <v>0</v>
      </c>
      <c r="M28" s="32"/>
      <c r="N28" s="31">
        <f t="shared" ref="N28:N30" si="49">IF($D28="V",+$E28*O$3,+$E28/12)</f>
        <v>0</v>
      </c>
      <c r="O28" s="32"/>
      <c r="P28" s="31">
        <f t="shared" ref="P28:P30" si="50">IF($D28="V",+$E28*Q$3,+$E28/12)</f>
        <v>0</v>
      </c>
      <c r="Q28" s="32"/>
      <c r="R28" s="31">
        <f t="shared" ref="R28:R30" si="51">IF($D28="V",+$E28*S$3,+$E28/12)</f>
        <v>0</v>
      </c>
      <c r="S28" s="32"/>
      <c r="T28" s="31">
        <f t="shared" ref="T28:T30" si="52">IF($D28="V",+$E28*U$3,+$E28/12)</f>
        <v>0</v>
      </c>
      <c r="U28" s="32"/>
      <c r="V28" s="31">
        <f t="shared" ref="V28:V30" si="53">IF($D28="V",+$E28*W$3,+$E28/12)</f>
        <v>0</v>
      </c>
      <c r="W28" s="32"/>
      <c r="X28" s="31">
        <f t="shared" ref="X28:X30" si="54">IF($D28="V",+$E28*Y$3,+$E28/12)</f>
        <v>0</v>
      </c>
      <c r="Y28" s="32"/>
      <c r="Z28" s="31">
        <f t="shared" ref="Z28:Z30" si="55">IF($D28="V",+$E28*AA$3,+$E28/12)</f>
        <v>0</v>
      </c>
      <c r="AA28" s="32"/>
      <c r="AB28" s="31">
        <f t="shared" ref="AB28:AB30" si="56">IF($D28="V",+$E28*AC$3,+$E28/12)</f>
        <v>0</v>
      </c>
      <c r="AC28" s="32"/>
      <c r="AD28" s="76">
        <f t="shared" ref="AD28:AD30" si="57">IF($D28="V",+$E28*AE$3,+$E28/12)</f>
        <v>0</v>
      </c>
      <c r="AE28" s="311"/>
    </row>
    <row r="29" spans="1:31" hidden="1" outlineLevel="1" x14ac:dyDescent="0.3">
      <c r="A29" s="310"/>
      <c r="B29" s="49">
        <v>752</v>
      </c>
      <c r="C29" s="350" t="str">
        <f>IFERROR(VLOOKUP(B29,'Datos de Control'!$C$2:$D$894,2),"")</f>
        <v>Ingresos por arrendamientos</v>
      </c>
      <c r="D29" s="416"/>
      <c r="E29" s="345">
        <v>0</v>
      </c>
      <c r="F29" s="311"/>
      <c r="G29" s="342"/>
      <c r="H29" s="345">
        <f>IF($D29="V",+$E29*I$3,+$E29/12)</f>
        <v>0</v>
      </c>
      <c r="I29" s="286"/>
      <c r="J29" s="31">
        <f t="shared" si="47"/>
        <v>0</v>
      </c>
      <c r="K29" s="32"/>
      <c r="L29" s="31">
        <f t="shared" si="48"/>
        <v>0</v>
      </c>
      <c r="M29" s="32"/>
      <c r="N29" s="31">
        <f t="shared" si="49"/>
        <v>0</v>
      </c>
      <c r="O29" s="32"/>
      <c r="P29" s="31">
        <f t="shared" si="50"/>
        <v>0</v>
      </c>
      <c r="Q29" s="32"/>
      <c r="R29" s="31">
        <f t="shared" si="51"/>
        <v>0</v>
      </c>
      <c r="S29" s="32"/>
      <c r="T29" s="31">
        <f t="shared" si="52"/>
        <v>0</v>
      </c>
      <c r="U29" s="32"/>
      <c r="V29" s="31">
        <f t="shared" si="53"/>
        <v>0</v>
      </c>
      <c r="W29" s="32"/>
      <c r="X29" s="31">
        <f t="shared" si="54"/>
        <v>0</v>
      </c>
      <c r="Y29" s="32"/>
      <c r="Z29" s="31">
        <f t="shared" si="55"/>
        <v>0</v>
      </c>
      <c r="AA29" s="32"/>
      <c r="AB29" s="31">
        <f t="shared" si="56"/>
        <v>0</v>
      </c>
      <c r="AC29" s="32"/>
      <c r="AD29" s="76">
        <f t="shared" si="57"/>
        <v>0</v>
      </c>
      <c r="AE29" s="311"/>
    </row>
    <row r="30" spans="1:31" hidden="1" outlineLevel="1" x14ac:dyDescent="0.3">
      <c r="A30" s="310"/>
      <c r="B30" s="49">
        <v>759</v>
      </c>
      <c r="C30" s="350" t="str">
        <f>IFERROR(VLOOKUP(B30,'Datos de Control'!$C$2:$D$894,2),"")</f>
        <v>Ingresos por servicios diversos</v>
      </c>
      <c r="D30" s="416"/>
      <c r="E30" s="345">
        <v>0</v>
      </c>
      <c r="F30" s="311"/>
      <c r="G30" s="342"/>
      <c r="H30" s="345">
        <f>IF($D30="V",+$E30*I$3,+$E30/12)</f>
        <v>0</v>
      </c>
      <c r="I30" s="286"/>
      <c r="J30" s="31">
        <f t="shared" si="47"/>
        <v>0</v>
      </c>
      <c r="K30" s="32"/>
      <c r="L30" s="31">
        <f t="shared" si="48"/>
        <v>0</v>
      </c>
      <c r="M30" s="32"/>
      <c r="N30" s="31">
        <f t="shared" si="49"/>
        <v>0</v>
      </c>
      <c r="O30" s="32"/>
      <c r="P30" s="31">
        <f t="shared" si="50"/>
        <v>0</v>
      </c>
      <c r="Q30" s="32"/>
      <c r="R30" s="31">
        <f t="shared" si="51"/>
        <v>0</v>
      </c>
      <c r="S30" s="32"/>
      <c r="T30" s="31">
        <f t="shared" si="52"/>
        <v>0</v>
      </c>
      <c r="U30" s="32"/>
      <c r="V30" s="31">
        <f t="shared" si="53"/>
        <v>0</v>
      </c>
      <c r="W30" s="32"/>
      <c r="X30" s="31">
        <f t="shared" si="54"/>
        <v>0</v>
      </c>
      <c r="Y30" s="32"/>
      <c r="Z30" s="31">
        <f t="shared" si="55"/>
        <v>0</v>
      </c>
      <c r="AA30" s="32"/>
      <c r="AB30" s="31">
        <f t="shared" si="56"/>
        <v>0</v>
      </c>
      <c r="AC30" s="32"/>
      <c r="AD30" s="76">
        <f t="shared" si="57"/>
        <v>0</v>
      </c>
      <c r="AE30" s="311"/>
    </row>
    <row r="31" spans="1:31" ht="15" hidden="1" customHeight="1" outlineLevel="1" x14ac:dyDescent="0.3">
      <c r="A31" s="312"/>
      <c r="B31" s="297"/>
      <c r="C31" s="354" t="str">
        <f>IFERROR(VLOOKUP(B31,'Datos de Control'!$C$2:$D$894,2),"")</f>
        <v/>
      </c>
      <c r="D31" s="416"/>
      <c r="E31" s="346"/>
      <c r="F31" s="313">
        <f t="shared" si="34"/>
        <v>0</v>
      </c>
      <c r="G31" s="342"/>
      <c r="H31" s="346"/>
      <c r="I31" s="287"/>
      <c r="J31" s="34"/>
      <c r="K31" s="35"/>
      <c r="L31" s="34"/>
      <c r="M31" s="35"/>
      <c r="N31" s="34"/>
      <c r="O31" s="35"/>
      <c r="P31" s="34"/>
      <c r="Q31" s="35"/>
      <c r="R31" s="34"/>
      <c r="S31" s="35"/>
      <c r="T31" s="34"/>
      <c r="U31" s="35"/>
      <c r="V31" s="34"/>
      <c r="W31" s="35"/>
      <c r="X31" s="34"/>
      <c r="Y31" s="35"/>
      <c r="Z31" s="34"/>
      <c r="AA31" s="35"/>
      <c r="AB31" s="34"/>
      <c r="AC31" s="35"/>
      <c r="AD31" s="90"/>
      <c r="AE31" s="313"/>
    </row>
    <row r="32" spans="1:31" ht="15.75" customHeight="1" collapsed="1" x14ac:dyDescent="0.3">
      <c r="A32" s="493" t="s">
        <v>24</v>
      </c>
      <c r="B32" s="494"/>
      <c r="C32" s="495"/>
      <c r="D32" s="416"/>
      <c r="E32" s="344">
        <f>SUM(E33:E38)</f>
        <v>-420000</v>
      </c>
      <c r="F32" s="309">
        <f t="shared" si="34"/>
        <v>-4.4210526315789478</v>
      </c>
      <c r="G32" s="342"/>
      <c r="H32" s="344">
        <f>SUM(H33:H38)</f>
        <v>-33000</v>
      </c>
      <c r="I32" s="288">
        <f t="shared" si="35"/>
        <v>-4.3421052631578947</v>
      </c>
      <c r="J32" s="36">
        <f>SUM(J33:J38)</f>
        <v>-39000</v>
      </c>
      <c r="K32" s="37">
        <f t="shared" si="36"/>
        <v>-4.5614035087719298</v>
      </c>
      <c r="L32" s="36">
        <f>SUM(L33:L38)</f>
        <v>-45000</v>
      </c>
      <c r="M32" s="37">
        <f t="shared" si="37"/>
        <v>-4.7368421052631575</v>
      </c>
      <c r="N32" s="36">
        <f>SUM(N33:N38)</f>
        <v>-33000</v>
      </c>
      <c r="O32" s="37">
        <f t="shared" si="38"/>
        <v>-4.3421052631578947</v>
      </c>
      <c r="P32" s="36">
        <f>SUM(P33:P38)</f>
        <v>-57000</v>
      </c>
      <c r="Q32" s="37">
        <f t="shared" si="39"/>
        <v>-5</v>
      </c>
      <c r="R32" s="36">
        <f>SUM(R33:R38)</f>
        <v>-27000.000000000007</v>
      </c>
      <c r="S32" s="37">
        <f t="shared" si="40"/>
        <v>-4.0601503759398501</v>
      </c>
      <c r="T32" s="36">
        <f>SUM(T33:T38)</f>
        <v>-33000</v>
      </c>
      <c r="U32" s="37">
        <f t="shared" si="41"/>
        <v>-4.3421052631578947</v>
      </c>
      <c r="V32" s="36">
        <f>SUM(V33:V38)</f>
        <v>-3000</v>
      </c>
      <c r="W32" s="37">
        <f t="shared" si="42"/>
        <v>-1.0526315789473684</v>
      </c>
      <c r="X32" s="36">
        <f>SUM(X33:X38)</f>
        <v>-39000</v>
      </c>
      <c r="Y32" s="37">
        <f t="shared" si="43"/>
        <v>-4.5614035087719298</v>
      </c>
      <c r="Z32" s="36">
        <f>SUM(Z33:Z38)</f>
        <v>-45000</v>
      </c>
      <c r="AA32" s="37">
        <f t="shared" si="44"/>
        <v>-4.7368421052631575</v>
      </c>
      <c r="AB32" s="36">
        <f>SUM(AB33:AB38)</f>
        <v>-39000</v>
      </c>
      <c r="AC32" s="37">
        <f t="shared" si="45"/>
        <v>-4.5614035087719298</v>
      </c>
      <c r="AD32" s="78">
        <f>SUM(AD33:AD38)</f>
        <v>-27000.000000000007</v>
      </c>
      <c r="AE32" s="309">
        <f t="shared" si="46"/>
        <v>-4.0601503759398501</v>
      </c>
    </row>
    <row r="33" spans="1:31" hidden="1" outlineLevel="1" x14ac:dyDescent="0.3">
      <c r="A33" s="310"/>
      <c r="B33" s="49">
        <v>640</v>
      </c>
      <c r="C33" s="350" t="str">
        <f>IFERROR(VLOOKUP(B33,'Datos de Control'!$C$2:$D$894,2),"")</f>
        <v>Sueldos y salarios</v>
      </c>
      <c r="D33" s="416" t="s">
        <v>948</v>
      </c>
      <c r="E33" s="345">
        <v>-600000</v>
      </c>
      <c r="F33" s="311"/>
      <c r="G33" s="342"/>
      <c r="H33" s="345">
        <f>IF($D33="V",+$E33*I$3,+$E33/12)</f>
        <v>-48000</v>
      </c>
      <c r="I33" s="286"/>
      <c r="J33" s="31">
        <f t="shared" ref="J33:J37" si="58">IF($D33="V",+$E33*K$3,+$E33/12)</f>
        <v>-54000</v>
      </c>
      <c r="K33" s="32"/>
      <c r="L33" s="31">
        <f t="shared" ref="L33:L37" si="59">IF($D33="V",+$E33*M$3,+$E33/12)</f>
        <v>-60000</v>
      </c>
      <c r="M33" s="32"/>
      <c r="N33" s="31">
        <f t="shared" ref="N33:N37" si="60">IF($D33="V",+$E33*O$3,+$E33/12)</f>
        <v>-48000</v>
      </c>
      <c r="O33" s="32"/>
      <c r="P33" s="31">
        <f t="shared" ref="P33:P37" si="61">IF($D33="V",+$E33*Q$3,+$E33/12)</f>
        <v>-72000</v>
      </c>
      <c r="Q33" s="32"/>
      <c r="R33" s="31">
        <f t="shared" ref="R33:R37" si="62">IF($D33="V",+$E33*S$3,+$E33/12)</f>
        <v>-42000.000000000007</v>
      </c>
      <c r="S33" s="32"/>
      <c r="T33" s="31">
        <f t="shared" ref="T33:T37" si="63">IF($D33="V",+$E33*U$3,+$E33/12)</f>
        <v>-48000</v>
      </c>
      <c r="U33" s="32"/>
      <c r="V33" s="31">
        <f t="shared" ref="V33:V37" si="64">IF($D33="V",+$E33*W$3,+$E33/12)</f>
        <v>-18000</v>
      </c>
      <c r="W33" s="32"/>
      <c r="X33" s="31">
        <f t="shared" ref="X33:X37" si="65">IF($D33="V",+$E33*Y$3,+$E33/12)</f>
        <v>-54000</v>
      </c>
      <c r="Y33" s="32"/>
      <c r="Z33" s="31">
        <f t="shared" ref="Z33:Z37" si="66">IF($D33="V",+$E33*AA$3,+$E33/12)</f>
        <v>-60000</v>
      </c>
      <c r="AA33" s="32"/>
      <c r="AB33" s="31">
        <f t="shared" ref="AB33:AB37" si="67">IF($D33="V",+$E33*AC$3,+$E33/12)</f>
        <v>-54000</v>
      </c>
      <c r="AC33" s="32"/>
      <c r="AD33" s="76">
        <f t="shared" ref="AD33:AD37" si="68">IF($D33="V",+$E33*AE$3,+$E33/12)</f>
        <v>-42000.000000000007</v>
      </c>
      <c r="AE33" s="311"/>
    </row>
    <row r="34" spans="1:31" hidden="1" outlineLevel="1" x14ac:dyDescent="0.3">
      <c r="A34" s="310"/>
      <c r="B34" s="49">
        <v>641</v>
      </c>
      <c r="C34" s="350" t="str">
        <f>IFERROR(VLOOKUP(B34,'Datos de Control'!$C$2:$D$894,2),"")</f>
        <v>Indemnizaciones</v>
      </c>
      <c r="D34" s="416"/>
      <c r="E34" s="345">
        <v>0</v>
      </c>
      <c r="F34" s="311"/>
      <c r="G34" s="342"/>
      <c r="H34" s="345">
        <f>IF($D34="V",+$E34*I$3,+$E34/12)</f>
        <v>0</v>
      </c>
      <c r="I34" s="286"/>
      <c r="J34" s="31">
        <f t="shared" si="58"/>
        <v>0</v>
      </c>
      <c r="K34" s="32"/>
      <c r="L34" s="31">
        <f t="shared" si="59"/>
        <v>0</v>
      </c>
      <c r="M34" s="32"/>
      <c r="N34" s="31">
        <f t="shared" si="60"/>
        <v>0</v>
      </c>
      <c r="O34" s="32"/>
      <c r="P34" s="31">
        <f t="shared" si="61"/>
        <v>0</v>
      </c>
      <c r="Q34" s="32"/>
      <c r="R34" s="31">
        <f t="shared" si="62"/>
        <v>0</v>
      </c>
      <c r="S34" s="32"/>
      <c r="T34" s="31">
        <f t="shared" si="63"/>
        <v>0</v>
      </c>
      <c r="U34" s="32"/>
      <c r="V34" s="31">
        <f t="shared" si="64"/>
        <v>0</v>
      </c>
      <c r="W34" s="32"/>
      <c r="X34" s="31">
        <f t="shared" si="65"/>
        <v>0</v>
      </c>
      <c r="Y34" s="32"/>
      <c r="Z34" s="31">
        <f t="shared" si="66"/>
        <v>0</v>
      </c>
      <c r="AA34" s="32"/>
      <c r="AB34" s="31">
        <f t="shared" si="67"/>
        <v>0</v>
      </c>
      <c r="AC34" s="32"/>
      <c r="AD34" s="76">
        <f t="shared" si="68"/>
        <v>0</v>
      </c>
      <c r="AE34" s="311"/>
    </row>
    <row r="35" spans="1:31" hidden="1" outlineLevel="1" x14ac:dyDescent="0.3">
      <c r="A35" s="310"/>
      <c r="B35" s="49">
        <v>642</v>
      </c>
      <c r="C35" s="350" t="str">
        <f>IFERROR(VLOOKUP(B35,'Datos de Control'!$C$2:$D$894,2),"")</f>
        <v>Seguridad social a cargo de la empresa</v>
      </c>
      <c r="D35" s="416" t="s">
        <v>949</v>
      </c>
      <c r="E35" s="345">
        <v>180000</v>
      </c>
      <c r="F35" s="311"/>
      <c r="G35" s="342"/>
      <c r="H35" s="345">
        <f>IF($D35="V",+$E35*I$3,+$E35/12)</f>
        <v>15000</v>
      </c>
      <c r="I35" s="286"/>
      <c r="J35" s="31">
        <f t="shared" si="58"/>
        <v>15000</v>
      </c>
      <c r="K35" s="32"/>
      <c r="L35" s="31">
        <f t="shared" si="59"/>
        <v>15000</v>
      </c>
      <c r="M35" s="32"/>
      <c r="N35" s="31">
        <f t="shared" si="60"/>
        <v>15000</v>
      </c>
      <c r="O35" s="32"/>
      <c r="P35" s="31">
        <f t="shared" si="61"/>
        <v>15000</v>
      </c>
      <c r="Q35" s="32"/>
      <c r="R35" s="31">
        <f t="shared" si="62"/>
        <v>15000</v>
      </c>
      <c r="S35" s="32"/>
      <c r="T35" s="31">
        <f t="shared" si="63"/>
        <v>15000</v>
      </c>
      <c r="U35" s="32"/>
      <c r="V35" s="31">
        <f t="shared" si="64"/>
        <v>15000</v>
      </c>
      <c r="W35" s="32"/>
      <c r="X35" s="31">
        <f t="shared" si="65"/>
        <v>15000</v>
      </c>
      <c r="Y35" s="32"/>
      <c r="Z35" s="31">
        <f t="shared" si="66"/>
        <v>15000</v>
      </c>
      <c r="AA35" s="32"/>
      <c r="AB35" s="31">
        <f t="shared" si="67"/>
        <v>15000</v>
      </c>
      <c r="AC35" s="32"/>
      <c r="AD35" s="76">
        <f t="shared" si="68"/>
        <v>15000</v>
      </c>
      <c r="AE35" s="311"/>
    </row>
    <row r="36" spans="1:31" hidden="1" outlineLevel="1" x14ac:dyDescent="0.3">
      <c r="A36" s="310"/>
      <c r="B36" s="49">
        <v>649</v>
      </c>
      <c r="C36" s="355" t="str">
        <f>IFERROR(VLOOKUP(B36,'Datos de Control'!$C$2:$D$894,2),"")</f>
        <v>Otros gastos sociales</v>
      </c>
      <c r="D36" s="416"/>
      <c r="E36" s="345">
        <v>0</v>
      </c>
      <c r="F36" s="311"/>
      <c r="G36" s="342"/>
      <c r="H36" s="345">
        <f>IF($D36="V",+$E36*I$3,+$E36/12)</f>
        <v>0</v>
      </c>
      <c r="I36" s="286"/>
      <c r="J36" s="31">
        <f t="shared" si="58"/>
        <v>0</v>
      </c>
      <c r="K36" s="32"/>
      <c r="L36" s="31">
        <f t="shared" si="59"/>
        <v>0</v>
      </c>
      <c r="M36" s="32"/>
      <c r="N36" s="31">
        <f t="shared" si="60"/>
        <v>0</v>
      </c>
      <c r="O36" s="32"/>
      <c r="P36" s="31">
        <f t="shared" si="61"/>
        <v>0</v>
      </c>
      <c r="Q36" s="32"/>
      <c r="R36" s="31">
        <f t="shared" si="62"/>
        <v>0</v>
      </c>
      <c r="S36" s="32"/>
      <c r="T36" s="31">
        <f t="shared" si="63"/>
        <v>0</v>
      </c>
      <c r="U36" s="32"/>
      <c r="V36" s="31">
        <f t="shared" si="64"/>
        <v>0</v>
      </c>
      <c r="W36" s="32"/>
      <c r="X36" s="31">
        <f t="shared" si="65"/>
        <v>0</v>
      </c>
      <c r="Y36" s="32"/>
      <c r="Z36" s="31">
        <f t="shared" si="66"/>
        <v>0</v>
      </c>
      <c r="AA36" s="32"/>
      <c r="AB36" s="31">
        <f t="shared" si="67"/>
        <v>0</v>
      </c>
      <c r="AC36" s="32"/>
      <c r="AD36" s="76">
        <f t="shared" si="68"/>
        <v>0</v>
      </c>
      <c r="AE36" s="311"/>
    </row>
    <row r="37" spans="1:31" hidden="1" outlineLevel="1" x14ac:dyDescent="0.3">
      <c r="A37" s="310"/>
      <c r="B37" s="49"/>
      <c r="C37" s="350" t="str">
        <f>IFERROR(VLOOKUP(B37,'Datos de Control'!$C$2:$D$894,2),"")</f>
        <v/>
      </c>
      <c r="D37" s="416"/>
      <c r="E37" s="345">
        <v>0</v>
      </c>
      <c r="F37" s="311"/>
      <c r="G37" s="342"/>
      <c r="H37" s="345">
        <f>IF($D37="V",+$E37*I$3,+$E37/12)</f>
        <v>0</v>
      </c>
      <c r="I37" s="286"/>
      <c r="J37" s="31">
        <f t="shared" si="58"/>
        <v>0</v>
      </c>
      <c r="K37" s="32"/>
      <c r="L37" s="31">
        <f t="shared" si="59"/>
        <v>0</v>
      </c>
      <c r="M37" s="32"/>
      <c r="N37" s="31">
        <f t="shared" si="60"/>
        <v>0</v>
      </c>
      <c r="O37" s="32"/>
      <c r="P37" s="31">
        <f t="shared" si="61"/>
        <v>0</v>
      </c>
      <c r="Q37" s="32"/>
      <c r="R37" s="31">
        <f t="shared" si="62"/>
        <v>0</v>
      </c>
      <c r="S37" s="32"/>
      <c r="T37" s="31">
        <f t="shared" si="63"/>
        <v>0</v>
      </c>
      <c r="U37" s="32"/>
      <c r="V37" s="31">
        <f t="shared" si="64"/>
        <v>0</v>
      </c>
      <c r="W37" s="32"/>
      <c r="X37" s="31">
        <f t="shared" si="65"/>
        <v>0</v>
      </c>
      <c r="Y37" s="32"/>
      <c r="Z37" s="31">
        <f t="shared" si="66"/>
        <v>0</v>
      </c>
      <c r="AA37" s="32"/>
      <c r="AB37" s="31">
        <f t="shared" si="67"/>
        <v>0</v>
      </c>
      <c r="AC37" s="32"/>
      <c r="AD37" s="76">
        <f t="shared" si="68"/>
        <v>0</v>
      </c>
      <c r="AE37" s="311"/>
    </row>
    <row r="38" spans="1:31" ht="15" hidden="1" customHeight="1" outlineLevel="1" x14ac:dyDescent="0.3">
      <c r="A38" s="312"/>
      <c r="B38" s="297"/>
      <c r="C38" s="354" t="str">
        <f>IFERROR(VLOOKUP(B38,'Datos de Control'!$C$2:$D$894,2),"")</f>
        <v/>
      </c>
      <c r="D38" s="416"/>
      <c r="E38" s="346"/>
      <c r="F38" s="313"/>
      <c r="G38" s="342"/>
      <c r="H38" s="346"/>
      <c r="I38" s="287"/>
      <c r="J38" s="34"/>
      <c r="K38" s="35"/>
      <c r="L38" s="34"/>
      <c r="M38" s="35"/>
      <c r="N38" s="34"/>
      <c r="O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4"/>
      <c r="AA38" s="35"/>
      <c r="AB38" s="34"/>
      <c r="AC38" s="35"/>
      <c r="AD38" s="90"/>
      <c r="AE38" s="313"/>
    </row>
    <row r="39" spans="1:31" ht="15.75" customHeight="1" collapsed="1" x14ac:dyDescent="0.3">
      <c r="A39" s="493" t="s">
        <v>25</v>
      </c>
      <c r="B39" s="494"/>
      <c r="C39" s="495"/>
      <c r="D39" s="416"/>
      <c r="E39" s="344">
        <f>SUM(E40:E55)</f>
        <v>0</v>
      </c>
      <c r="F39" s="309">
        <f t="shared" si="34"/>
        <v>0</v>
      </c>
      <c r="G39" s="342"/>
      <c r="H39" s="344">
        <f>SUM(H40:H55)</f>
        <v>0</v>
      </c>
      <c r="I39" s="288">
        <f t="shared" si="35"/>
        <v>0</v>
      </c>
      <c r="J39" s="36">
        <f>SUM(J40:J55)</f>
        <v>0</v>
      </c>
      <c r="K39" s="37">
        <f t="shared" si="36"/>
        <v>0</v>
      </c>
      <c r="L39" s="36">
        <f>SUM(L40:L55)</f>
        <v>0</v>
      </c>
      <c r="M39" s="37">
        <f t="shared" si="37"/>
        <v>0</v>
      </c>
      <c r="N39" s="36">
        <f>SUM(N40:N55)</f>
        <v>0</v>
      </c>
      <c r="O39" s="37">
        <f t="shared" si="38"/>
        <v>0</v>
      </c>
      <c r="P39" s="36">
        <f>SUM(P40:P55)</f>
        <v>0</v>
      </c>
      <c r="Q39" s="37">
        <f t="shared" si="39"/>
        <v>0</v>
      </c>
      <c r="R39" s="36">
        <f>SUM(R40:R55)</f>
        <v>0</v>
      </c>
      <c r="S39" s="37">
        <f t="shared" si="40"/>
        <v>0</v>
      </c>
      <c r="T39" s="36">
        <f>SUM(T40:T55)</f>
        <v>0</v>
      </c>
      <c r="U39" s="37">
        <f t="shared" si="41"/>
        <v>0</v>
      </c>
      <c r="V39" s="36">
        <f>SUM(V40:V55)</f>
        <v>0</v>
      </c>
      <c r="W39" s="37">
        <f t="shared" si="42"/>
        <v>0</v>
      </c>
      <c r="X39" s="36">
        <f>SUM(X40:X55)</f>
        <v>0</v>
      </c>
      <c r="Y39" s="37">
        <f t="shared" si="43"/>
        <v>0</v>
      </c>
      <c r="Z39" s="36">
        <f>SUM(Z40:Z55)</f>
        <v>0</v>
      </c>
      <c r="AA39" s="37">
        <f t="shared" si="44"/>
        <v>0</v>
      </c>
      <c r="AB39" s="36">
        <f>SUM(AB40:AB55)</f>
        <v>0</v>
      </c>
      <c r="AC39" s="37">
        <f t="shared" si="45"/>
        <v>0</v>
      </c>
      <c r="AD39" s="78">
        <f>SUM(AD40:AD55)</f>
        <v>0</v>
      </c>
      <c r="AE39" s="309">
        <f t="shared" si="46"/>
        <v>0</v>
      </c>
    </row>
    <row r="40" spans="1:31" hidden="1" outlineLevel="1" x14ac:dyDescent="0.3">
      <c r="A40" s="310"/>
      <c r="B40" s="49">
        <v>620</v>
      </c>
      <c r="C40" s="350" t="str">
        <f>IFERROR(VLOOKUP(B40,'Datos de Control'!$C$2:$D$894,2),"")</f>
        <v>Gastos en investigación y desarrollo</v>
      </c>
      <c r="D40" s="416"/>
      <c r="E40" s="345">
        <v>0</v>
      </c>
      <c r="F40" s="311"/>
      <c r="G40" s="342"/>
      <c r="H40" s="345">
        <f t="shared" ref="H40:H54" si="69">IF($D40="V",+$E40*I$3,+$E40/12)</f>
        <v>0</v>
      </c>
      <c r="I40" s="286"/>
      <c r="J40" s="31">
        <f t="shared" ref="J40:J54" si="70">IF($D40="V",+$E40*K$3,+$E40/12)</f>
        <v>0</v>
      </c>
      <c r="K40" s="32"/>
      <c r="L40" s="31">
        <f t="shared" ref="L40:L54" si="71">IF($D40="V",+$E40*M$3,+$E40/12)</f>
        <v>0</v>
      </c>
      <c r="M40" s="32"/>
      <c r="N40" s="31">
        <f t="shared" ref="N40:N54" si="72">IF($D40="V",+$E40*O$3,+$E40/12)</f>
        <v>0</v>
      </c>
      <c r="O40" s="32"/>
      <c r="P40" s="31">
        <f t="shared" ref="P40:P54" si="73">IF($D40="V",+$E40*Q$3,+$E40/12)</f>
        <v>0</v>
      </c>
      <c r="Q40" s="32"/>
      <c r="R40" s="31">
        <f t="shared" ref="R40:R54" si="74">IF($D40="V",+$E40*S$3,+$E40/12)</f>
        <v>0</v>
      </c>
      <c r="S40" s="32"/>
      <c r="T40" s="31">
        <f t="shared" ref="T40:T54" si="75">IF($D40="V",+$E40*U$3,+$E40/12)</f>
        <v>0</v>
      </c>
      <c r="U40" s="32"/>
      <c r="V40" s="31">
        <f t="shared" ref="V40:V54" si="76">IF($D40="V",+$E40*W$3,+$E40/12)</f>
        <v>0</v>
      </c>
      <c r="W40" s="32"/>
      <c r="X40" s="31">
        <f t="shared" ref="X40:X54" si="77">IF($D40="V",+$E40*Y$3,+$E40/12)</f>
        <v>0</v>
      </c>
      <c r="Y40" s="32"/>
      <c r="Z40" s="31">
        <f t="shared" ref="Z40:Z54" si="78">IF($D40="V",+$E40*AA$3,+$E40/12)</f>
        <v>0</v>
      </c>
      <c r="AA40" s="32"/>
      <c r="AB40" s="31">
        <f t="shared" ref="AB40:AB54" si="79">IF($D40="V",+$E40*AC$3,+$E40/12)</f>
        <v>0</v>
      </c>
      <c r="AC40" s="32"/>
      <c r="AD40" s="76">
        <f t="shared" ref="AD40:AD54" si="80">IF($D40="V",+$E40*AE$3,+$E40/12)</f>
        <v>0</v>
      </c>
      <c r="AE40" s="311"/>
    </row>
    <row r="41" spans="1:31" hidden="1" outlineLevel="1" x14ac:dyDescent="0.3">
      <c r="A41" s="310"/>
      <c r="B41" s="49">
        <v>621</v>
      </c>
      <c r="C41" s="350" t="str">
        <f>IFERROR(VLOOKUP(B41,'Datos de Control'!$C$2:$D$894,2),"")</f>
        <v>Arrendamientos y cánones</v>
      </c>
      <c r="D41" s="416"/>
      <c r="E41" s="345">
        <v>0</v>
      </c>
      <c r="F41" s="311"/>
      <c r="G41" s="342"/>
      <c r="H41" s="345">
        <f t="shared" si="69"/>
        <v>0</v>
      </c>
      <c r="I41" s="286"/>
      <c r="J41" s="31">
        <f t="shared" si="70"/>
        <v>0</v>
      </c>
      <c r="K41" s="32"/>
      <c r="L41" s="31">
        <f t="shared" si="71"/>
        <v>0</v>
      </c>
      <c r="M41" s="32"/>
      <c r="N41" s="31">
        <f t="shared" si="72"/>
        <v>0</v>
      </c>
      <c r="O41" s="32"/>
      <c r="P41" s="31">
        <f t="shared" si="73"/>
        <v>0</v>
      </c>
      <c r="Q41" s="32"/>
      <c r="R41" s="31">
        <f t="shared" si="74"/>
        <v>0</v>
      </c>
      <c r="S41" s="32"/>
      <c r="T41" s="31">
        <f t="shared" si="75"/>
        <v>0</v>
      </c>
      <c r="U41" s="32"/>
      <c r="V41" s="31">
        <f t="shared" si="76"/>
        <v>0</v>
      </c>
      <c r="W41" s="32"/>
      <c r="X41" s="31">
        <f t="shared" si="77"/>
        <v>0</v>
      </c>
      <c r="Y41" s="32"/>
      <c r="Z41" s="31">
        <f t="shared" si="78"/>
        <v>0</v>
      </c>
      <c r="AA41" s="32"/>
      <c r="AB41" s="31">
        <f t="shared" si="79"/>
        <v>0</v>
      </c>
      <c r="AC41" s="32"/>
      <c r="AD41" s="76">
        <f t="shared" si="80"/>
        <v>0</v>
      </c>
      <c r="AE41" s="311"/>
    </row>
    <row r="42" spans="1:31" hidden="1" outlineLevel="1" x14ac:dyDescent="0.3">
      <c r="A42" s="310"/>
      <c r="B42" s="49">
        <v>622</v>
      </c>
      <c r="C42" s="350" t="str">
        <f>IFERROR(VLOOKUP(B42,'Datos de Control'!$C$2:$D$894,2),"")</f>
        <v>Reparaciones y conservación</v>
      </c>
      <c r="D42" s="416"/>
      <c r="E42" s="345">
        <v>0</v>
      </c>
      <c r="F42" s="311"/>
      <c r="G42" s="342"/>
      <c r="H42" s="345">
        <f t="shared" si="69"/>
        <v>0</v>
      </c>
      <c r="I42" s="286"/>
      <c r="J42" s="31">
        <f t="shared" si="70"/>
        <v>0</v>
      </c>
      <c r="K42" s="32"/>
      <c r="L42" s="31">
        <f t="shared" si="71"/>
        <v>0</v>
      </c>
      <c r="M42" s="32"/>
      <c r="N42" s="31">
        <f t="shared" si="72"/>
        <v>0</v>
      </c>
      <c r="O42" s="32"/>
      <c r="P42" s="31">
        <f t="shared" si="73"/>
        <v>0</v>
      </c>
      <c r="Q42" s="32"/>
      <c r="R42" s="31">
        <f t="shared" si="74"/>
        <v>0</v>
      </c>
      <c r="S42" s="32"/>
      <c r="T42" s="31">
        <f t="shared" si="75"/>
        <v>0</v>
      </c>
      <c r="U42" s="32"/>
      <c r="V42" s="31">
        <f t="shared" si="76"/>
        <v>0</v>
      </c>
      <c r="W42" s="32"/>
      <c r="X42" s="31">
        <f t="shared" si="77"/>
        <v>0</v>
      </c>
      <c r="Y42" s="32"/>
      <c r="Z42" s="31">
        <f t="shared" si="78"/>
        <v>0</v>
      </c>
      <c r="AA42" s="32"/>
      <c r="AB42" s="31">
        <f t="shared" si="79"/>
        <v>0</v>
      </c>
      <c r="AC42" s="32"/>
      <c r="AD42" s="76">
        <f t="shared" si="80"/>
        <v>0</v>
      </c>
      <c r="AE42" s="311"/>
    </row>
    <row r="43" spans="1:31" hidden="1" outlineLevel="1" x14ac:dyDescent="0.3">
      <c r="A43" s="310"/>
      <c r="B43" s="49">
        <v>623</v>
      </c>
      <c r="C43" s="350" t="str">
        <f>IFERROR(VLOOKUP(B43,'Datos de Control'!$C$2:$D$894,2),"")</f>
        <v>Servicios de profesionales independientes</v>
      </c>
      <c r="D43" s="416"/>
      <c r="E43" s="345">
        <v>0</v>
      </c>
      <c r="F43" s="311"/>
      <c r="G43" s="342"/>
      <c r="H43" s="345">
        <f t="shared" si="69"/>
        <v>0</v>
      </c>
      <c r="I43" s="286"/>
      <c r="J43" s="31">
        <f t="shared" si="70"/>
        <v>0</v>
      </c>
      <c r="K43" s="32"/>
      <c r="L43" s="31">
        <f t="shared" si="71"/>
        <v>0</v>
      </c>
      <c r="M43" s="32"/>
      <c r="N43" s="31">
        <f t="shared" si="72"/>
        <v>0</v>
      </c>
      <c r="O43" s="32"/>
      <c r="P43" s="31">
        <f t="shared" si="73"/>
        <v>0</v>
      </c>
      <c r="Q43" s="32"/>
      <c r="R43" s="31">
        <f t="shared" si="74"/>
        <v>0</v>
      </c>
      <c r="S43" s="32"/>
      <c r="T43" s="31">
        <f t="shared" si="75"/>
        <v>0</v>
      </c>
      <c r="U43" s="32"/>
      <c r="V43" s="31">
        <f t="shared" si="76"/>
        <v>0</v>
      </c>
      <c r="W43" s="32"/>
      <c r="X43" s="31">
        <f t="shared" si="77"/>
        <v>0</v>
      </c>
      <c r="Y43" s="32"/>
      <c r="Z43" s="31">
        <f t="shared" si="78"/>
        <v>0</v>
      </c>
      <c r="AA43" s="32"/>
      <c r="AB43" s="31">
        <f t="shared" si="79"/>
        <v>0</v>
      </c>
      <c r="AC43" s="32"/>
      <c r="AD43" s="76">
        <f t="shared" si="80"/>
        <v>0</v>
      </c>
      <c r="AE43" s="311"/>
    </row>
    <row r="44" spans="1:31" hidden="1" outlineLevel="1" x14ac:dyDescent="0.3">
      <c r="A44" s="310"/>
      <c r="B44" s="49">
        <v>624</v>
      </c>
      <c r="C44" s="350" t="str">
        <f>IFERROR(VLOOKUP(B44,'Datos de Control'!$C$2:$D$894,2),"")</f>
        <v>Transportes</v>
      </c>
      <c r="D44" s="416"/>
      <c r="E44" s="345">
        <v>0</v>
      </c>
      <c r="F44" s="311"/>
      <c r="G44" s="342"/>
      <c r="H44" s="345">
        <f t="shared" si="69"/>
        <v>0</v>
      </c>
      <c r="I44" s="286"/>
      <c r="J44" s="31">
        <f t="shared" si="70"/>
        <v>0</v>
      </c>
      <c r="K44" s="32"/>
      <c r="L44" s="31">
        <f t="shared" si="71"/>
        <v>0</v>
      </c>
      <c r="M44" s="32"/>
      <c r="N44" s="31">
        <f t="shared" si="72"/>
        <v>0</v>
      </c>
      <c r="O44" s="32"/>
      <c r="P44" s="31">
        <f t="shared" si="73"/>
        <v>0</v>
      </c>
      <c r="Q44" s="32"/>
      <c r="R44" s="31">
        <f t="shared" si="74"/>
        <v>0</v>
      </c>
      <c r="S44" s="32"/>
      <c r="T44" s="31">
        <f t="shared" si="75"/>
        <v>0</v>
      </c>
      <c r="U44" s="32"/>
      <c r="V44" s="31">
        <f t="shared" si="76"/>
        <v>0</v>
      </c>
      <c r="W44" s="32"/>
      <c r="X44" s="31">
        <f t="shared" si="77"/>
        <v>0</v>
      </c>
      <c r="Y44" s="32"/>
      <c r="Z44" s="31">
        <f t="shared" si="78"/>
        <v>0</v>
      </c>
      <c r="AA44" s="32"/>
      <c r="AB44" s="31">
        <f t="shared" si="79"/>
        <v>0</v>
      </c>
      <c r="AC44" s="32"/>
      <c r="AD44" s="76">
        <f t="shared" si="80"/>
        <v>0</v>
      </c>
      <c r="AE44" s="311"/>
    </row>
    <row r="45" spans="1:31" hidden="1" outlineLevel="1" x14ac:dyDescent="0.3">
      <c r="A45" s="310"/>
      <c r="B45" s="49">
        <v>625</v>
      </c>
      <c r="C45" s="350" t="str">
        <f>IFERROR(VLOOKUP(B45,'Datos de Control'!$C$2:$D$894,2),"")</f>
        <v>Primas de seguros</v>
      </c>
      <c r="D45" s="416"/>
      <c r="E45" s="345">
        <v>0</v>
      </c>
      <c r="F45" s="311"/>
      <c r="G45" s="342"/>
      <c r="H45" s="345">
        <f t="shared" si="69"/>
        <v>0</v>
      </c>
      <c r="I45" s="286"/>
      <c r="J45" s="31">
        <f t="shared" si="70"/>
        <v>0</v>
      </c>
      <c r="K45" s="32"/>
      <c r="L45" s="31">
        <f t="shared" si="71"/>
        <v>0</v>
      </c>
      <c r="M45" s="32"/>
      <c r="N45" s="31">
        <f t="shared" si="72"/>
        <v>0</v>
      </c>
      <c r="O45" s="32"/>
      <c r="P45" s="31">
        <f t="shared" si="73"/>
        <v>0</v>
      </c>
      <c r="Q45" s="32"/>
      <c r="R45" s="31">
        <f t="shared" si="74"/>
        <v>0</v>
      </c>
      <c r="S45" s="32"/>
      <c r="T45" s="31">
        <f t="shared" si="75"/>
        <v>0</v>
      </c>
      <c r="U45" s="32"/>
      <c r="V45" s="31">
        <f t="shared" si="76"/>
        <v>0</v>
      </c>
      <c r="W45" s="32"/>
      <c r="X45" s="31">
        <f t="shared" si="77"/>
        <v>0</v>
      </c>
      <c r="Y45" s="32"/>
      <c r="Z45" s="31">
        <f t="shared" si="78"/>
        <v>0</v>
      </c>
      <c r="AA45" s="32"/>
      <c r="AB45" s="31">
        <f t="shared" si="79"/>
        <v>0</v>
      </c>
      <c r="AC45" s="32"/>
      <c r="AD45" s="76">
        <f t="shared" si="80"/>
        <v>0</v>
      </c>
      <c r="AE45" s="311"/>
    </row>
    <row r="46" spans="1:31" hidden="1" outlineLevel="1" x14ac:dyDescent="0.3">
      <c r="A46" s="310"/>
      <c r="B46" s="49">
        <v>626</v>
      </c>
      <c r="C46" s="350" t="str">
        <f>IFERROR(VLOOKUP(B46,'Datos de Control'!$C$2:$D$894,2),"")</f>
        <v>Servicios bancarios y similares</v>
      </c>
      <c r="D46" s="416"/>
      <c r="E46" s="345">
        <v>0</v>
      </c>
      <c r="F46" s="311"/>
      <c r="G46" s="342"/>
      <c r="H46" s="345">
        <f t="shared" si="69"/>
        <v>0</v>
      </c>
      <c r="I46" s="286"/>
      <c r="J46" s="31">
        <f t="shared" si="70"/>
        <v>0</v>
      </c>
      <c r="K46" s="32"/>
      <c r="L46" s="31">
        <f t="shared" si="71"/>
        <v>0</v>
      </c>
      <c r="M46" s="32"/>
      <c r="N46" s="31">
        <f t="shared" si="72"/>
        <v>0</v>
      </c>
      <c r="O46" s="32"/>
      <c r="P46" s="31">
        <f t="shared" si="73"/>
        <v>0</v>
      </c>
      <c r="Q46" s="32"/>
      <c r="R46" s="31">
        <f t="shared" si="74"/>
        <v>0</v>
      </c>
      <c r="S46" s="32"/>
      <c r="T46" s="31">
        <f t="shared" si="75"/>
        <v>0</v>
      </c>
      <c r="U46" s="32"/>
      <c r="V46" s="31">
        <f t="shared" si="76"/>
        <v>0</v>
      </c>
      <c r="W46" s="32"/>
      <c r="X46" s="31">
        <f t="shared" si="77"/>
        <v>0</v>
      </c>
      <c r="Y46" s="32"/>
      <c r="Z46" s="31">
        <f t="shared" si="78"/>
        <v>0</v>
      </c>
      <c r="AA46" s="32"/>
      <c r="AB46" s="31">
        <f t="shared" si="79"/>
        <v>0</v>
      </c>
      <c r="AC46" s="32"/>
      <c r="AD46" s="76">
        <f t="shared" si="80"/>
        <v>0</v>
      </c>
      <c r="AE46" s="311"/>
    </row>
    <row r="47" spans="1:31" hidden="1" outlineLevel="1" x14ac:dyDescent="0.3">
      <c r="A47" s="310"/>
      <c r="B47" s="49">
        <v>627</v>
      </c>
      <c r="C47" s="350" t="str">
        <f>IFERROR(VLOOKUP(B47,'Datos de Control'!$C$2:$D$894,2),"")</f>
        <v>Publicidad, propaganda y relaciones públicas</v>
      </c>
      <c r="D47" s="416"/>
      <c r="E47" s="345">
        <v>0</v>
      </c>
      <c r="F47" s="311"/>
      <c r="G47" s="342"/>
      <c r="H47" s="345">
        <f t="shared" si="69"/>
        <v>0</v>
      </c>
      <c r="I47" s="286"/>
      <c r="J47" s="31">
        <f t="shared" si="70"/>
        <v>0</v>
      </c>
      <c r="K47" s="32"/>
      <c r="L47" s="31">
        <f t="shared" si="71"/>
        <v>0</v>
      </c>
      <c r="M47" s="32"/>
      <c r="N47" s="31">
        <f t="shared" si="72"/>
        <v>0</v>
      </c>
      <c r="O47" s="32"/>
      <c r="P47" s="31">
        <f t="shared" si="73"/>
        <v>0</v>
      </c>
      <c r="Q47" s="32"/>
      <c r="R47" s="31">
        <f t="shared" si="74"/>
        <v>0</v>
      </c>
      <c r="S47" s="32"/>
      <c r="T47" s="31">
        <f t="shared" si="75"/>
        <v>0</v>
      </c>
      <c r="U47" s="32"/>
      <c r="V47" s="31">
        <f t="shared" si="76"/>
        <v>0</v>
      </c>
      <c r="W47" s="32"/>
      <c r="X47" s="31">
        <f t="shared" si="77"/>
        <v>0</v>
      </c>
      <c r="Y47" s="32"/>
      <c r="Z47" s="31">
        <f t="shared" si="78"/>
        <v>0</v>
      </c>
      <c r="AA47" s="32"/>
      <c r="AB47" s="31">
        <f t="shared" si="79"/>
        <v>0</v>
      </c>
      <c r="AC47" s="32"/>
      <c r="AD47" s="76">
        <f t="shared" si="80"/>
        <v>0</v>
      </c>
      <c r="AE47" s="311"/>
    </row>
    <row r="48" spans="1:31" hidden="1" outlineLevel="1" x14ac:dyDescent="0.3">
      <c r="A48" s="310"/>
      <c r="B48" s="49">
        <v>628</v>
      </c>
      <c r="C48" s="350" t="str">
        <f>IFERROR(VLOOKUP(B48,'Datos de Control'!$C$2:$D$894,2),"")</f>
        <v>Suministros</v>
      </c>
      <c r="D48" s="416"/>
      <c r="E48" s="345">
        <v>0</v>
      </c>
      <c r="F48" s="311"/>
      <c r="G48" s="342"/>
      <c r="H48" s="345">
        <f t="shared" si="69"/>
        <v>0</v>
      </c>
      <c r="I48" s="286"/>
      <c r="J48" s="31">
        <f t="shared" si="70"/>
        <v>0</v>
      </c>
      <c r="K48" s="32"/>
      <c r="L48" s="31">
        <f t="shared" si="71"/>
        <v>0</v>
      </c>
      <c r="M48" s="32"/>
      <c r="N48" s="31">
        <f t="shared" si="72"/>
        <v>0</v>
      </c>
      <c r="O48" s="32"/>
      <c r="P48" s="31">
        <f t="shared" si="73"/>
        <v>0</v>
      </c>
      <c r="Q48" s="32"/>
      <c r="R48" s="31">
        <f t="shared" si="74"/>
        <v>0</v>
      </c>
      <c r="S48" s="32"/>
      <c r="T48" s="31">
        <f t="shared" si="75"/>
        <v>0</v>
      </c>
      <c r="U48" s="32"/>
      <c r="V48" s="31">
        <f t="shared" si="76"/>
        <v>0</v>
      </c>
      <c r="W48" s="32"/>
      <c r="X48" s="31">
        <f t="shared" si="77"/>
        <v>0</v>
      </c>
      <c r="Y48" s="32"/>
      <c r="Z48" s="31">
        <f t="shared" si="78"/>
        <v>0</v>
      </c>
      <c r="AA48" s="32"/>
      <c r="AB48" s="31">
        <f t="shared" si="79"/>
        <v>0</v>
      </c>
      <c r="AC48" s="32"/>
      <c r="AD48" s="76">
        <f t="shared" si="80"/>
        <v>0</v>
      </c>
      <c r="AE48" s="311"/>
    </row>
    <row r="49" spans="1:31" hidden="1" outlineLevel="1" x14ac:dyDescent="0.3">
      <c r="A49" s="310"/>
      <c r="B49" s="49">
        <v>629</v>
      </c>
      <c r="C49" s="350" t="str">
        <f>IFERROR(VLOOKUP(B49,'Datos de Control'!$C$2:$D$894,2),"")</f>
        <v>Otros servicios</v>
      </c>
      <c r="D49" s="416"/>
      <c r="E49" s="345">
        <v>0</v>
      </c>
      <c r="F49" s="311"/>
      <c r="G49" s="342"/>
      <c r="H49" s="345">
        <f t="shared" si="69"/>
        <v>0</v>
      </c>
      <c r="I49" s="286"/>
      <c r="J49" s="31">
        <f t="shared" si="70"/>
        <v>0</v>
      </c>
      <c r="K49" s="32"/>
      <c r="L49" s="31">
        <f t="shared" si="71"/>
        <v>0</v>
      </c>
      <c r="M49" s="32"/>
      <c r="N49" s="31">
        <f t="shared" si="72"/>
        <v>0</v>
      </c>
      <c r="O49" s="32"/>
      <c r="P49" s="31">
        <f t="shared" si="73"/>
        <v>0</v>
      </c>
      <c r="Q49" s="32"/>
      <c r="R49" s="31">
        <f t="shared" si="74"/>
        <v>0</v>
      </c>
      <c r="S49" s="32"/>
      <c r="T49" s="31">
        <f t="shared" si="75"/>
        <v>0</v>
      </c>
      <c r="U49" s="32"/>
      <c r="V49" s="31">
        <f t="shared" si="76"/>
        <v>0</v>
      </c>
      <c r="W49" s="32"/>
      <c r="X49" s="31">
        <f t="shared" si="77"/>
        <v>0</v>
      </c>
      <c r="Y49" s="32"/>
      <c r="Z49" s="31">
        <f t="shared" si="78"/>
        <v>0</v>
      </c>
      <c r="AA49" s="32"/>
      <c r="AB49" s="31">
        <f t="shared" si="79"/>
        <v>0</v>
      </c>
      <c r="AC49" s="32"/>
      <c r="AD49" s="76">
        <f t="shared" si="80"/>
        <v>0</v>
      </c>
      <c r="AE49" s="311"/>
    </row>
    <row r="50" spans="1:31" hidden="1" outlineLevel="1" x14ac:dyDescent="0.3">
      <c r="A50" s="310"/>
      <c r="B50" s="49">
        <v>631</v>
      </c>
      <c r="C50" s="350" t="str">
        <f>IFERROR(VLOOKUP(B50,'Datos de Control'!$C$2:$D$894,2),"")</f>
        <v>Otros tributos</v>
      </c>
      <c r="D50" s="416"/>
      <c r="E50" s="345">
        <v>0</v>
      </c>
      <c r="F50" s="311"/>
      <c r="G50" s="342"/>
      <c r="H50" s="345">
        <f t="shared" si="69"/>
        <v>0</v>
      </c>
      <c r="I50" s="286"/>
      <c r="J50" s="31">
        <f t="shared" si="70"/>
        <v>0</v>
      </c>
      <c r="K50" s="32"/>
      <c r="L50" s="31">
        <f t="shared" si="71"/>
        <v>0</v>
      </c>
      <c r="M50" s="32"/>
      <c r="N50" s="31">
        <f t="shared" si="72"/>
        <v>0</v>
      </c>
      <c r="O50" s="32"/>
      <c r="P50" s="31">
        <f t="shared" si="73"/>
        <v>0</v>
      </c>
      <c r="Q50" s="32"/>
      <c r="R50" s="31">
        <f t="shared" si="74"/>
        <v>0</v>
      </c>
      <c r="S50" s="32"/>
      <c r="T50" s="31">
        <f t="shared" si="75"/>
        <v>0</v>
      </c>
      <c r="U50" s="32"/>
      <c r="V50" s="31">
        <f t="shared" si="76"/>
        <v>0</v>
      </c>
      <c r="W50" s="32"/>
      <c r="X50" s="31">
        <f t="shared" si="77"/>
        <v>0</v>
      </c>
      <c r="Y50" s="32"/>
      <c r="Z50" s="31">
        <f t="shared" si="78"/>
        <v>0</v>
      </c>
      <c r="AA50" s="32"/>
      <c r="AB50" s="31">
        <f t="shared" si="79"/>
        <v>0</v>
      </c>
      <c r="AC50" s="32"/>
      <c r="AD50" s="76">
        <f t="shared" si="80"/>
        <v>0</v>
      </c>
      <c r="AE50" s="311"/>
    </row>
    <row r="51" spans="1:31" hidden="1" outlineLevel="1" x14ac:dyDescent="0.3">
      <c r="A51" s="310"/>
      <c r="B51" s="49">
        <v>650</v>
      </c>
      <c r="C51" s="350" t="str">
        <f>IFERROR(VLOOKUP(B51,'Datos de Control'!$C$2:$D$894,2),"")</f>
        <v>Pérdidas de créditos comerciales</v>
      </c>
      <c r="D51" s="416"/>
      <c r="E51" s="345">
        <v>0</v>
      </c>
      <c r="F51" s="311"/>
      <c r="G51" s="342"/>
      <c r="H51" s="345">
        <f t="shared" si="69"/>
        <v>0</v>
      </c>
      <c r="I51" s="286"/>
      <c r="J51" s="31">
        <f t="shared" si="70"/>
        <v>0</v>
      </c>
      <c r="K51" s="32"/>
      <c r="L51" s="31">
        <f t="shared" si="71"/>
        <v>0</v>
      </c>
      <c r="M51" s="32"/>
      <c r="N51" s="31">
        <f t="shared" si="72"/>
        <v>0</v>
      </c>
      <c r="O51" s="32"/>
      <c r="P51" s="31">
        <f t="shared" si="73"/>
        <v>0</v>
      </c>
      <c r="Q51" s="32"/>
      <c r="R51" s="31">
        <f t="shared" si="74"/>
        <v>0</v>
      </c>
      <c r="S51" s="32"/>
      <c r="T51" s="31">
        <f t="shared" si="75"/>
        <v>0</v>
      </c>
      <c r="U51" s="32"/>
      <c r="V51" s="31">
        <f t="shared" si="76"/>
        <v>0</v>
      </c>
      <c r="W51" s="32"/>
      <c r="X51" s="31">
        <f t="shared" si="77"/>
        <v>0</v>
      </c>
      <c r="Y51" s="32"/>
      <c r="Z51" s="31">
        <f t="shared" si="78"/>
        <v>0</v>
      </c>
      <c r="AA51" s="32"/>
      <c r="AB51" s="31">
        <f t="shared" si="79"/>
        <v>0</v>
      </c>
      <c r="AC51" s="32"/>
      <c r="AD51" s="76">
        <f t="shared" si="80"/>
        <v>0</v>
      </c>
      <c r="AE51" s="311"/>
    </row>
    <row r="52" spans="1:31" hidden="1" outlineLevel="1" x14ac:dyDescent="0.3">
      <c r="A52" s="310"/>
      <c r="B52" s="49">
        <v>694</v>
      </c>
      <c r="C52" s="350" t="str">
        <f>IFERROR(VLOOKUP(B52,'Datos de Control'!$C$2:$D$894,2),"")</f>
        <v>Pérdidas por deterioro de créditos op. incobrables</v>
      </c>
      <c r="D52" s="416"/>
      <c r="E52" s="345">
        <v>0</v>
      </c>
      <c r="F52" s="311"/>
      <c r="G52" s="342"/>
      <c r="H52" s="345">
        <f t="shared" si="69"/>
        <v>0</v>
      </c>
      <c r="I52" s="286"/>
      <c r="J52" s="31">
        <f t="shared" si="70"/>
        <v>0</v>
      </c>
      <c r="K52" s="32"/>
      <c r="L52" s="31">
        <f t="shared" si="71"/>
        <v>0</v>
      </c>
      <c r="M52" s="32"/>
      <c r="N52" s="31">
        <f t="shared" si="72"/>
        <v>0</v>
      </c>
      <c r="O52" s="32"/>
      <c r="P52" s="31">
        <f t="shared" si="73"/>
        <v>0</v>
      </c>
      <c r="Q52" s="32"/>
      <c r="R52" s="31">
        <f t="shared" si="74"/>
        <v>0</v>
      </c>
      <c r="S52" s="32"/>
      <c r="T52" s="31">
        <f t="shared" si="75"/>
        <v>0</v>
      </c>
      <c r="U52" s="32"/>
      <c r="V52" s="31">
        <f t="shared" si="76"/>
        <v>0</v>
      </c>
      <c r="W52" s="32"/>
      <c r="X52" s="31">
        <f t="shared" si="77"/>
        <v>0</v>
      </c>
      <c r="Y52" s="32"/>
      <c r="Z52" s="31">
        <f t="shared" si="78"/>
        <v>0</v>
      </c>
      <c r="AA52" s="32"/>
      <c r="AB52" s="31">
        <f t="shared" si="79"/>
        <v>0</v>
      </c>
      <c r="AC52" s="32"/>
      <c r="AD52" s="76">
        <f t="shared" si="80"/>
        <v>0</v>
      </c>
      <c r="AE52" s="311"/>
    </row>
    <row r="53" spans="1:31" hidden="1" outlineLevel="1" x14ac:dyDescent="0.3">
      <c r="A53" s="310"/>
      <c r="B53" s="49">
        <v>678</v>
      </c>
      <c r="C53" s="350" t="str">
        <f>IFERROR(VLOOKUP(B53,'Datos de Control'!$C$2:$D$894,2),"")</f>
        <v>Gastos excepcionales</v>
      </c>
      <c r="D53" s="416"/>
      <c r="E53" s="345">
        <v>0</v>
      </c>
      <c r="F53" s="311"/>
      <c r="G53" s="342"/>
      <c r="H53" s="345">
        <f t="shared" si="69"/>
        <v>0</v>
      </c>
      <c r="I53" s="286"/>
      <c r="J53" s="31">
        <f t="shared" si="70"/>
        <v>0</v>
      </c>
      <c r="K53" s="32"/>
      <c r="L53" s="31">
        <f t="shared" si="71"/>
        <v>0</v>
      </c>
      <c r="M53" s="32"/>
      <c r="N53" s="31">
        <f t="shared" si="72"/>
        <v>0</v>
      </c>
      <c r="O53" s="32"/>
      <c r="P53" s="31">
        <f t="shared" si="73"/>
        <v>0</v>
      </c>
      <c r="Q53" s="32"/>
      <c r="R53" s="31">
        <f t="shared" si="74"/>
        <v>0</v>
      </c>
      <c r="S53" s="32"/>
      <c r="T53" s="31">
        <f t="shared" si="75"/>
        <v>0</v>
      </c>
      <c r="U53" s="32"/>
      <c r="V53" s="31">
        <f t="shared" si="76"/>
        <v>0</v>
      </c>
      <c r="W53" s="32"/>
      <c r="X53" s="31">
        <f t="shared" si="77"/>
        <v>0</v>
      </c>
      <c r="Y53" s="32"/>
      <c r="Z53" s="31">
        <f t="shared" si="78"/>
        <v>0</v>
      </c>
      <c r="AA53" s="32"/>
      <c r="AB53" s="31">
        <f t="shared" si="79"/>
        <v>0</v>
      </c>
      <c r="AC53" s="32"/>
      <c r="AD53" s="76">
        <f t="shared" si="80"/>
        <v>0</v>
      </c>
      <c r="AE53" s="311"/>
    </row>
    <row r="54" spans="1:31" hidden="1" outlineLevel="1" x14ac:dyDescent="0.3">
      <c r="A54" s="310"/>
      <c r="B54" s="49">
        <v>778</v>
      </c>
      <c r="C54" s="350" t="str">
        <f>IFERROR(VLOOKUP(B54,'Datos de Control'!$C$2:$D$894,2),"")</f>
        <v>Ingresos excepcionales</v>
      </c>
      <c r="D54" s="416"/>
      <c r="E54" s="345">
        <v>0</v>
      </c>
      <c r="F54" s="311"/>
      <c r="G54" s="342"/>
      <c r="H54" s="345">
        <f t="shared" si="69"/>
        <v>0</v>
      </c>
      <c r="I54" s="286"/>
      <c r="J54" s="31">
        <f t="shared" si="70"/>
        <v>0</v>
      </c>
      <c r="K54" s="32"/>
      <c r="L54" s="31">
        <f t="shared" si="71"/>
        <v>0</v>
      </c>
      <c r="M54" s="32"/>
      <c r="N54" s="31">
        <f t="shared" si="72"/>
        <v>0</v>
      </c>
      <c r="O54" s="32"/>
      <c r="P54" s="31">
        <f t="shared" si="73"/>
        <v>0</v>
      </c>
      <c r="Q54" s="32"/>
      <c r="R54" s="31">
        <f t="shared" si="74"/>
        <v>0</v>
      </c>
      <c r="S54" s="32"/>
      <c r="T54" s="31">
        <f t="shared" si="75"/>
        <v>0</v>
      </c>
      <c r="U54" s="32"/>
      <c r="V54" s="31">
        <f t="shared" si="76"/>
        <v>0</v>
      </c>
      <c r="W54" s="32"/>
      <c r="X54" s="31">
        <f t="shared" si="77"/>
        <v>0</v>
      </c>
      <c r="Y54" s="32"/>
      <c r="Z54" s="31">
        <f t="shared" si="78"/>
        <v>0</v>
      </c>
      <c r="AA54" s="32"/>
      <c r="AB54" s="31">
        <f t="shared" si="79"/>
        <v>0</v>
      </c>
      <c r="AC54" s="32"/>
      <c r="AD54" s="76">
        <f t="shared" si="80"/>
        <v>0</v>
      </c>
      <c r="AE54" s="311"/>
    </row>
    <row r="55" spans="1:31" ht="15" hidden="1" customHeight="1" outlineLevel="1" x14ac:dyDescent="0.3">
      <c r="A55" s="312"/>
      <c r="B55" s="297"/>
      <c r="C55" s="354" t="str">
        <f>IFERROR(VLOOKUP(B55,'Datos de Control'!$C$2:$D$894,2),"")</f>
        <v/>
      </c>
      <c r="D55" s="416"/>
      <c r="E55" s="346"/>
      <c r="F55" s="313"/>
      <c r="G55" s="342"/>
      <c r="H55" s="346"/>
      <c r="I55" s="287"/>
      <c r="J55" s="34"/>
      <c r="K55" s="35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4"/>
      <c r="AA55" s="35"/>
      <c r="AB55" s="34"/>
      <c r="AC55" s="35"/>
      <c r="AD55" s="90"/>
      <c r="AE55" s="313"/>
    </row>
    <row r="56" spans="1:31" ht="15.75" customHeight="1" collapsed="1" x14ac:dyDescent="0.3">
      <c r="A56" s="493" t="s">
        <v>26</v>
      </c>
      <c r="B56" s="494"/>
      <c r="C56" s="495"/>
      <c r="D56" s="416"/>
      <c r="E56" s="344">
        <f>SUM(E57:E60)</f>
        <v>0</v>
      </c>
      <c r="F56" s="309">
        <f t="shared" si="34"/>
        <v>0</v>
      </c>
      <c r="G56" s="342"/>
      <c r="H56" s="344">
        <f>SUM(H57:H60)</f>
        <v>0</v>
      </c>
      <c r="I56" s="288">
        <f t="shared" si="35"/>
        <v>0</v>
      </c>
      <c r="J56" s="36">
        <f>SUM(J57:J60)</f>
        <v>0</v>
      </c>
      <c r="K56" s="37">
        <f t="shared" si="36"/>
        <v>0</v>
      </c>
      <c r="L56" s="36">
        <f>SUM(L57:L60)</f>
        <v>0</v>
      </c>
      <c r="M56" s="37">
        <f t="shared" si="37"/>
        <v>0</v>
      </c>
      <c r="N56" s="36">
        <f>SUM(N57:N60)</f>
        <v>0</v>
      </c>
      <c r="O56" s="37">
        <f t="shared" si="38"/>
        <v>0</v>
      </c>
      <c r="P56" s="36">
        <f>SUM(P57:P60)</f>
        <v>0</v>
      </c>
      <c r="Q56" s="37">
        <f t="shared" si="39"/>
        <v>0</v>
      </c>
      <c r="R56" s="36">
        <f>SUM(R57:R60)</f>
        <v>0</v>
      </c>
      <c r="S56" s="37">
        <f t="shared" si="40"/>
        <v>0</v>
      </c>
      <c r="T56" s="36">
        <f>SUM(T57:T60)</f>
        <v>0</v>
      </c>
      <c r="U56" s="37">
        <f t="shared" si="41"/>
        <v>0</v>
      </c>
      <c r="V56" s="36">
        <f>SUM(V57:V60)</f>
        <v>0</v>
      </c>
      <c r="W56" s="37">
        <f t="shared" si="42"/>
        <v>0</v>
      </c>
      <c r="X56" s="36">
        <f>SUM(X57:X60)</f>
        <v>0</v>
      </c>
      <c r="Y56" s="37">
        <f t="shared" si="43"/>
        <v>0</v>
      </c>
      <c r="Z56" s="36">
        <f>SUM(Z57:Z60)</f>
        <v>0</v>
      </c>
      <c r="AA56" s="37">
        <f t="shared" si="44"/>
        <v>0</v>
      </c>
      <c r="AB56" s="36">
        <f>SUM(AB57:AB60)</f>
        <v>0</v>
      </c>
      <c r="AC56" s="37">
        <f t="shared" si="45"/>
        <v>0</v>
      </c>
      <c r="AD56" s="78">
        <f>SUM(AD57:AD60)</f>
        <v>0</v>
      </c>
      <c r="AE56" s="309">
        <f t="shared" si="46"/>
        <v>0</v>
      </c>
    </row>
    <row r="57" spans="1:31" hidden="1" outlineLevel="1" x14ac:dyDescent="0.3">
      <c r="A57" s="310"/>
      <c r="B57" s="49">
        <v>680</v>
      </c>
      <c r="C57" s="350" t="str">
        <f>IFERROR(VLOOKUP(B57,'Datos de Control'!$C$2:$D$894,2),"")</f>
        <v>Amortización del inmovilizado intangible</v>
      </c>
      <c r="D57" s="416"/>
      <c r="E57" s="345">
        <v>0</v>
      </c>
      <c r="F57" s="311"/>
      <c r="G57" s="342"/>
      <c r="H57" s="345">
        <f>IF($D57="V",+$E57*I$3,+$E57/12)</f>
        <v>0</v>
      </c>
      <c r="I57" s="286"/>
      <c r="J57" s="31">
        <f t="shared" ref="J57:J59" si="81">IF($D57="V",+$E57*K$3,+$E57/12)</f>
        <v>0</v>
      </c>
      <c r="K57" s="32"/>
      <c r="L57" s="31">
        <f t="shared" ref="L57:L59" si="82">IF($D57="V",+$E57*M$3,+$E57/12)</f>
        <v>0</v>
      </c>
      <c r="M57" s="32"/>
      <c r="N57" s="31">
        <f t="shared" ref="N57:N59" si="83">IF($D57="V",+$E57*O$3,+$E57/12)</f>
        <v>0</v>
      </c>
      <c r="O57" s="32"/>
      <c r="P57" s="31">
        <f t="shared" ref="P57:P59" si="84">IF($D57="V",+$E57*Q$3,+$E57/12)</f>
        <v>0</v>
      </c>
      <c r="Q57" s="32"/>
      <c r="R57" s="31">
        <f t="shared" ref="R57:R59" si="85">IF($D57="V",+$E57*S$3,+$E57/12)</f>
        <v>0</v>
      </c>
      <c r="S57" s="32"/>
      <c r="T57" s="31">
        <f t="shared" ref="T57:T59" si="86">IF($D57="V",+$E57*U$3,+$E57/12)</f>
        <v>0</v>
      </c>
      <c r="U57" s="32"/>
      <c r="V57" s="31">
        <f t="shared" ref="V57:V59" si="87">IF($D57="V",+$E57*W$3,+$E57/12)</f>
        <v>0</v>
      </c>
      <c r="W57" s="32"/>
      <c r="X57" s="31">
        <f t="shared" ref="X57:X59" si="88">IF($D57="V",+$E57*Y$3,+$E57/12)</f>
        <v>0</v>
      </c>
      <c r="Y57" s="32"/>
      <c r="Z57" s="31">
        <f t="shared" ref="Z57:Z59" si="89">IF($D57="V",+$E57*AA$3,+$E57/12)</f>
        <v>0</v>
      </c>
      <c r="AA57" s="32"/>
      <c r="AB57" s="31">
        <f t="shared" ref="AB57:AB59" si="90">IF($D57="V",+$E57*AC$3,+$E57/12)</f>
        <v>0</v>
      </c>
      <c r="AC57" s="32"/>
      <c r="AD57" s="76">
        <f t="shared" ref="AD57:AD59" si="91">IF($D57="V",+$E57*AE$3,+$E57/12)</f>
        <v>0</v>
      </c>
      <c r="AE57" s="311"/>
    </row>
    <row r="58" spans="1:31" hidden="1" outlineLevel="1" x14ac:dyDescent="0.3">
      <c r="A58" s="310"/>
      <c r="B58" s="49">
        <v>681</v>
      </c>
      <c r="C58" s="350" t="str">
        <f>IFERROR(VLOOKUP(B58,'Datos de Control'!$C$2:$D$894,2),"")</f>
        <v>Amortización del inmovilizado material</v>
      </c>
      <c r="D58" s="416"/>
      <c r="E58" s="345">
        <v>0</v>
      </c>
      <c r="F58" s="311"/>
      <c r="G58" s="342"/>
      <c r="H58" s="345">
        <f>IF($D58="V",+$E58*I$3,+$E58/12)</f>
        <v>0</v>
      </c>
      <c r="I58" s="286"/>
      <c r="J58" s="31">
        <f t="shared" si="81"/>
        <v>0</v>
      </c>
      <c r="K58" s="32"/>
      <c r="L58" s="31">
        <f t="shared" si="82"/>
        <v>0</v>
      </c>
      <c r="M58" s="32"/>
      <c r="N58" s="31">
        <f t="shared" si="83"/>
        <v>0</v>
      </c>
      <c r="O58" s="32"/>
      <c r="P58" s="31">
        <f t="shared" si="84"/>
        <v>0</v>
      </c>
      <c r="Q58" s="32"/>
      <c r="R58" s="31">
        <f t="shared" si="85"/>
        <v>0</v>
      </c>
      <c r="S58" s="32"/>
      <c r="T58" s="31">
        <f t="shared" si="86"/>
        <v>0</v>
      </c>
      <c r="U58" s="32"/>
      <c r="V58" s="31">
        <f t="shared" si="87"/>
        <v>0</v>
      </c>
      <c r="W58" s="32"/>
      <c r="X58" s="31">
        <f t="shared" si="88"/>
        <v>0</v>
      </c>
      <c r="Y58" s="32"/>
      <c r="Z58" s="31">
        <f t="shared" si="89"/>
        <v>0</v>
      </c>
      <c r="AA58" s="32"/>
      <c r="AB58" s="31">
        <f t="shared" si="90"/>
        <v>0</v>
      </c>
      <c r="AC58" s="32"/>
      <c r="AD58" s="76">
        <f t="shared" si="91"/>
        <v>0</v>
      </c>
      <c r="AE58" s="311"/>
    </row>
    <row r="59" spans="1:31" hidden="1" outlineLevel="1" x14ac:dyDescent="0.3">
      <c r="A59" s="310"/>
      <c r="B59" s="49">
        <v>682</v>
      </c>
      <c r="C59" s="350" t="str">
        <f>IFERROR(VLOOKUP(B59,'Datos de Control'!$C$2:$D$894,2),"")</f>
        <v>Amortización e las inversiones inmobiliarias</v>
      </c>
      <c r="D59" s="416"/>
      <c r="E59" s="345">
        <v>0</v>
      </c>
      <c r="F59" s="311"/>
      <c r="G59" s="342"/>
      <c r="H59" s="345">
        <f>IF($D59="V",+$E59*I$3,+$E59/12)</f>
        <v>0</v>
      </c>
      <c r="I59" s="286"/>
      <c r="J59" s="31">
        <f t="shared" si="81"/>
        <v>0</v>
      </c>
      <c r="K59" s="32"/>
      <c r="L59" s="31">
        <f t="shared" si="82"/>
        <v>0</v>
      </c>
      <c r="M59" s="32"/>
      <c r="N59" s="31">
        <f t="shared" si="83"/>
        <v>0</v>
      </c>
      <c r="O59" s="32"/>
      <c r="P59" s="31">
        <f t="shared" si="84"/>
        <v>0</v>
      </c>
      <c r="Q59" s="32"/>
      <c r="R59" s="31">
        <f t="shared" si="85"/>
        <v>0</v>
      </c>
      <c r="S59" s="32"/>
      <c r="T59" s="31">
        <f t="shared" si="86"/>
        <v>0</v>
      </c>
      <c r="U59" s="32"/>
      <c r="V59" s="31">
        <f t="shared" si="87"/>
        <v>0</v>
      </c>
      <c r="W59" s="32"/>
      <c r="X59" s="31">
        <f t="shared" si="88"/>
        <v>0</v>
      </c>
      <c r="Y59" s="32"/>
      <c r="Z59" s="31">
        <f t="shared" si="89"/>
        <v>0</v>
      </c>
      <c r="AA59" s="32"/>
      <c r="AB59" s="31">
        <f t="shared" si="90"/>
        <v>0</v>
      </c>
      <c r="AC59" s="32"/>
      <c r="AD59" s="76">
        <f t="shared" si="91"/>
        <v>0</v>
      </c>
      <c r="AE59" s="311"/>
    </row>
    <row r="60" spans="1:31" ht="15" hidden="1" customHeight="1" outlineLevel="1" x14ac:dyDescent="0.3">
      <c r="A60" s="312"/>
      <c r="B60" s="297"/>
      <c r="C60" s="354" t="str">
        <f>IFERROR(VLOOKUP(B60,'Datos de Control'!$C$2:$D$894,2),"")</f>
        <v/>
      </c>
      <c r="D60" s="416"/>
      <c r="E60" s="346"/>
      <c r="F60" s="313"/>
      <c r="G60" s="342"/>
      <c r="H60" s="346"/>
      <c r="I60" s="287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90"/>
      <c r="AE60" s="313"/>
    </row>
    <row r="61" spans="1:31" ht="15.75" customHeight="1" collapsed="1" x14ac:dyDescent="0.3">
      <c r="A61" s="493" t="s">
        <v>27</v>
      </c>
      <c r="B61" s="494"/>
      <c r="C61" s="495"/>
      <c r="D61" s="416"/>
      <c r="E61" s="344">
        <f>SUM(E62:E64)</f>
        <v>0</v>
      </c>
      <c r="F61" s="309">
        <f t="shared" si="34"/>
        <v>0</v>
      </c>
      <c r="G61" s="342"/>
      <c r="H61" s="344">
        <f>SUM(H62:H64)</f>
        <v>0</v>
      </c>
      <c r="I61" s="288">
        <f t="shared" si="35"/>
        <v>0</v>
      </c>
      <c r="J61" s="36">
        <f>SUM(J62:J64)</f>
        <v>0</v>
      </c>
      <c r="K61" s="37">
        <f t="shared" si="36"/>
        <v>0</v>
      </c>
      <c r="L61" s="36">
        <f>SUM(L62:L64)</f>
        <v>0</v>
      </c>
      <c r="M61" s="37">
        <f t="shared" si="37"/>
        <v>0</v>
      </c>
      <c r="N61" s="36">
        <f>SUM(N62:N64)</f>
        <v>0</v>
      </c>
      <c r="O61" s="37">
        <f t="shared" si="38"/>
        <v>0</v>
      </c>
      <c r="P61" s="36">
        <f>SUM(P62:P64)</f>
        <v>0</v>
      </c>
      <c r="Q61" s="37">
        <f t="shared" si="39"/>
        <v>0</v>
      </c>
      <c r="R61" s="36">
        <f>SUM(R62:R64)</f>
        <v>0</v>
      </c>
      <c r="S61" s="37">
        <f t="shared" si="40"/>
        <v>0</v>
      </c>
      <c r="T61" s="36">
        <f>SUM(T62:T64)</f>
        <v>0</v>
      </c>
      <c r="U61" s="37">
        <f t="shared" si="41"/>
        <v>0</v>
      </c>
      <c r="V61" s="36">
        <f>SUM(V62:V64)</f>
        <v>0</v>
      </c>
      <c r="W61" s="37">
        <f t="shared" si="42"/>
        <v>0</v>
      </c>
      <c r="X61" s="36">
        <f>SUM(X62:X64)</f>
        <v>0</v>
      </c>
      <c r="Y61" s="37">
        <f t="shared" si="43"/>
        <v>0</v>
      </c>
      <c r="Z61" s="36">
        <f>SUM(Z62:Z64)</f>
        <v>0</v>
      </c>
      <c r="AA61" s="37">
        <f t="shared" si="44"/>
        <v>0</v>
      </c>
      <c r="AB61" s="36">
        <f>SUM(AB62:AB64)</f>
        <v>0</v>
      </c>
      <c r="AC61" s="37">
        <f t="shared" si="45"/>
        <v>0</v>
      </c>
      <c r="AD61" s="78">
        <f>SUM(AD62:AD64)</f>
        <v>0</v>
      </c>
      <c r="AE61" s="309">
        <f t="shared" si="46"/>
        <v>0</v>
      </c>
    </row>
    <row r="62" spans="1:31" hidden="1" outlineLevel="1" x14ac:dyDescent="0.3">
      <c r="A62" s="310"/>
      <c r="B62" s="49">
        <v>746</v>
      </c>
      <c r="C62" s="350" t="str">
        <f>IFERROR(VLOOKUP(B62,'Datos de Control'!$C$2:$D$894,2),"")</f>
        <v>Sub., donac. y leg. de capital, transf. rtado. ejerc.</v>
      </c>
      <c r="D62" s="416"/>
      <c r="E62" s="345">
        <v>0</v>
      </c>
      <c r="F62" s="311"/>
      <c r="G62" s="342"/>
      <c r="H62" s="345">
        <f>IF($D62="V",+$E62*I$3,+$E62/12)</f>
        <v>0</v>
      </c>
      <c r="I62" s="286"/>
      <c r="J62" s="31">
        <f t="shared" ref="J62:J63" si="92">IF($D62="V",+$E62*K$3,+$E62/12)</f>
        <v>0</v>
      </c>
      <c r="K62" s="32"/>
      <c r="L62" s="31">
        <f t="shared" ref="L62:L63" si="93">IF($D62="V",+$E62*M$3,+$E62/12)</f>
        <v>0</v>
      </c>
      <c r="M62" s="32"/>
      <c r="N62" s="31">
        <f t="shared" ref="N62:N63" si="94">IF($D62="V",+$E62*O$3,+$E62/12)</f>
        <v>0</v>
      </c>
      <c r="O62" s="32"/>
      <c r="P62" s="31">
        <f t="shared" ref="P62:P63" si="95">IF($D62="V",+$E62*Q$3,+$E62/12)</f>
        <v>0</v>
      </c>
      <c r="Q62" s="32"/>
      <c r="R62" s="31">
        <f t="shared" ref="R62:R63" si="96">IF($D62="V",+$E62*S$3,+$E62/12)</f>
        <v>0</v>
      </c>
      <c r="S62" s="32"/>
      <c r="T62" s="31">
        <f t="shared" ref="T62:T63" si="97">IF($D62="V",+$E62*U$3,+$E62/12)</f>
        <v>0</v>
      </c>
      <c r="U62" s="32"/>
      <c r="V62" s="31">
        <f t="shared" ref="V62:V63" si="98">IF($D62="V",+$E62*W$3,+$E62/12)</f>
        <v>0</v>
      </c>
      <c r="W62" s="32"/>
      <c r="X62" s="31">
        <f t="shared" ref="X62:X63" si="99">IF($D62="V",+$E62*Y$3,+$E62/12)</f>
        <v>0</v>
      </c>
      <c r="Y62" s="32"/>
      <c r="Z62" s="31">
        <f t="shared" ref="Z62:Z63" si="100">IF($D62="V",+$E62*AA$3,+$E62/12)</f>
        <v>0</v>
      </c>
      <c r="AA62" s="32"/>
      <c r="AB62" s="31">
        <f t="shared" ref="AB62:AB63" si="101">IF($D62="V",+$E62*AC$3,+$E62/12)</f>
        <v>0</v>
      </c>
      <c r="AC62" s="32"/>
      <c r="AD62" s="76">
        <f t="shared" ref="AD62:AD63" si="102">IF($D62="V",+$E62*AE$3,+$E62/12)</f>
        <v>0</v>
      </c>
      <c r="AE62" s="311"/>
    </row>
    <row r="63" spans="1:31" hidden="1" outlineLevel="1" x14ac:dyDescent="0.3">
      <c r="A63" s="310"/>
      <c r="B63" s="49"/>
      <c r="C63" s="350" t="str">
        <f>IFERROR(VLOOKUP(B63,'Datos de Control'!$C$2:$D$894,2),"")</f>
        <v/>
      </c>
      <c r="D63" s="416"/>
      <c r="E63" s="345">
        <v>0</v>
      </c>
      <c r="F63" s="311"/>
      <c r="G63" s="342"/>
      <c r="H63" s="345">
        <f>IF($D63="V",+$E63*I$3,+$E63/12)</f>
        <v>0</v>
      </c>
      <c r="I63" s="286"/>
      <c r="J63" s="31">
        <f t="shared" si="92"/>
        <v>0</v>
      </c>
      <c r="K63" s="32"/>
      <c r="L63" s="31">
        <f t="shared" si="93"/>
        <v>0</v>
      </c>
      <c r="M63" s="32"/>
      <c r="N63" s="31">
        <f t="shared" si="94"/>
        <v>0</v>
      </c>
      <c r="O63" s="32"/>
      <c r="P63" s="31">
        <f t="shared" si="95"/>
        <v>0</v>
      </c>
      <c r="Q63" s="32"/>
      <c r="R63" s="31">
        <f t="shared" si="96"/>
        <v>0</v>
      </c>
      <c r="S63" s="32"/>
      <c r="T63" s="31">
        <f t="shared" si="97"/>
        <v>0</v>
      </c>
      <c r="U63" s="32"/>
      <c r="V63" s="31">
        <f t="shared" si="98"/>
        <v>0</v>
      </c>
      <c r="W63" s="32"/>
      <c r="X63" s="31">
        <f t="shared" si="99"/>
        <v>0</v>
      </c>
      <c r="Y63" s="32"/>
      <c r="Z63" s="31">
        <f t="shared" si="100"/>
        <v>0</v>
      </c>
      <c r="AA63" s="32"/>
      <c r="AB63" s="31">
        <f t="shared" si="101"/>
        <v>0</v>
      </c>
      <c r="AC63" s="32"/>
      <c r="AD63" s="76">
        <f t="shared" si="102"/>
        <v>0</v>
      </c>
      <c r="AE63" s="311"/>
    </row>
    <row r="64" spans="1:31" ht="15" hidden="1" customHeight="1" outlineLevel="1" x14ac:dyDescent="0.3">
      <c r="A64" s="312"/>
      <c r="B64" s="297"/>
      <c r="C64" s="354" t="str">
        <f>IFERROR(VLOOKUP(B64,'Datos de Control'!$C$2:$D$894,2),"")</f>
        <v/>
      </c>
      <c r="D64" s="416"/>
      <c r="E64" s="346"/>
      <c r="F64" s="313"/>
      <c r="G64" s="342"/>
      <c r="H64" s="346"/>
      <c r="I64" s="287"/>
      <c r="J64" s="34"/>
      <c r="K64" s="35"/>
      <c r="L64" s="34"/>
      <c r="M64" s="35"/>
      <c r="N64" s="34"/>
      <c r="O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4"/>
      <c r="AA64" s="35"/>
      <c r="AB64" s="34"/>
      <c r="AC64" s="35"/>
      <c r="AD64" s="90"/>
      <c r="AE64" s="313"/>
    </row>
    <row r="65" spans="1:31" ht="15.75" customHeight="1" collapsed="1" x14ac:dyDescent="0.3">
      <c r="A65" s="493" t="s">
        <v>944</v>
      </c>
      <c r="B65" s="494"/>
      <c r="C65" s="495"/>
      <c r="D65" s="416"/>
      <c r="E65" s="344">
        <f>SUM(E66:E67)</f>
        <v>0</v>
      </c>
      <c r="F65" s="309">
        <f t="shared" si="34"/>
        <v>0</v>
      </c>
      <c r="G65" s="342"/>
      <c r="H65" s="344">
        <f>SUM(H66:H67)</f>
        <v>0</v>
      </c>
      <c r="I65" s="288">
        <f t="shared" si="35"/>
        <v>0</v>
      </c>
      <c r="J65" s="36">
        <f>SUM(J66:J67)</f>
        <v>0</v>
      </c>
      <c r="K65" s="37">
        <f t="shared" si="36"/>
        <v>0</v>
      </c>
      <c r="L65" s="36">
        <f>SUM(L66:L67)</f>
        <v>0</v>
      </c>
      <c r="M65" s="37">
        <f t="shared" si="37"/>
        <v>0</v>
      </c>
      <c r="N65" s="36">
        <f>SUM(N66:N67)</f>
        <v>0</v>
      </c>
      <c r="O65" s="37">
        <f t="shared" si="38"/>
        <v>0</v>
      </c>
      <c r="P65" s="36">
        <f>SUM(P66:P67)</f>
        <v>0</v>
      </c>
      <c r="Q65" s="37">
        <f t="shared" si="39"/>
        <v>0</v>
      </c>
      <c r="R65" s="36">
        <f>SUM(R66:R67)</f>
        <v>0</v>
      </c>
      <c r="S65" s="37">
        <f t="shared" si="40"/>
        <v>0</v>
      </c>
      <c r="T65" s="36">
        <f>SUM(T66:T67)</f>
        <v>0</v>
      </c>
      <c r="U65" s="37">
        <f t="shared" si="41"/>
        <v>0</v>
      </c>
      <c r="V65" s="36">
        <f>SUM(V66:V67)</f>
        <v>0</v>
      </c>
      <c r="W65" s="37">
        <f t="shared" si="42"/>
        <v>0</v>
      </c>
      <c r="X65" s="36">
        <f>SUM(X66:X67)</f>
        <v>0</v>
      </c>
      <c r="Y65" s="37">
        <f t="shared" si="43"/>
        <v>0</v>
      </c>
      <c r="Z65" s="36">
        <f>SUM(Z66:Z67)</f>
        <v>0</v>
      </c>
      <c r="AA65" s="37">
        <f t="shared" si="44"/>
        <v>0</v>
      </c>
      <c r="AB65" s="36">
        <f>SUM(AB66:AB67)</f>
        <v>0</v>
      </c>
      <c r="AC65" s="37">
        <f t="shared" si="45"/>
        <v>0</v>
      </c>
      <c r="AD65" s="78">
        <f>SUM(AD66:AD67)</f>
        <v>0</v>
      </c>
      <c r="AE65" s="309">
        <f t="shared" si="46"/>
        <v>0</v>
      </c>
    </row>
    <row r="66" spans="1:31" hidden="1" outlineLevel="1" x14ac:dyDescent="0.3">
      <c r="A66" s="310"/>
      <c r="B66" s="49">
        <v>795</v>
      </c>
      <c r="C66" s="350" t="str">
        <f>IFERROR(VLOOKUP(B66,'Datos de Control'!$C$2:$D$894,2),"")</f>
        <v>Exceso de provisiones</v>
      </c>
      <c r="D66" s="416"/>
      <c r="E66" s="345">
        <v>0</v>
      </c>
      <c r="F66" s="311"/>
      <c r="G66" s="342"/>
      <c r="H66" s="345">
        <f>IF($D66="V",+$E66*I$3,+$E66/12)</f>
        <v>0</v>
      </c>
      <c r="I66" s="286"/>
      <c r="J66" s="31">
        <f>IF($D66="V",+$E66*K$3,+$E66/12)</f>
        <v>0</v>
      </c>
      <c r="K66" s="32"/>
      <c r="L66" s="31">
        <f>IF($D66="V",+$E66*M$3,+$E66/12)</f>
        <v>0</v>
      </c>
      <c r="M66" s="32"/>
      <c r="N66" s="31">
        <f>IF($D66="V",+$E66*O$3,+$E66/12)</f>
        <v>0</v>
      </c>
      <c r="O66" s="32"/>
      <c r="P66" s="31">
        <f>IF($D66="V",+$E66*Q$3,+$E66/12)</f>
        <v>0</v>
      </c>
      <c r="Q66" s="32"/>
      <c r="R66" s="31">
        <f>IF($D66="V",+$E66*S$3,+$E66/12)</f>
        <v>0</v>
      </c>
      <c r="S66" s="32"/>
      <c r="T66" s="31">
        <f>IF($D66="V",+$E66*U$3,+$E66/12)</f>
        <v>0</v>
      </c>
      <c r="U66" s="32"/>
      <c r="V66" s="31">
        <f>IF($D66="V",+$E66*W$3,+$E66/12)</f>
        <v>0</v>
      </c>
      <c r="W66" s="32"/>
      <c r="X66" s="31">
        <f>IF($D66="V",+$E66*Y$3,+$E66/12)</f>
        <v>0</v>
      </c>
      <c r="Y66" s="32"/>
      <c r="Z66" s="31">
        <f>IF($D66="V",+$E66*AA$3,+$E66/12)</f>
        <v>0</v>
      </c>
      <c r="AA66" s="32"/>
      <c r="AB66" s="31">
        <f>IF($D66="V",+$E66*AC$3,+$E66/12)</f>
        <v>0</v>
      </c>
      <c r="AC66" s="32"/>
      <c r="AD66" s="76">
        <f>IF($D66="V",+$E66*AE$3,+$E66/12)</f>
        <v>0</v>
      </c>
      <c r="AE66" s="311"/>
    </row>
    <row r="67" spans="1:31" ht="15" hidden="1" customHeight="1" outlineLevel="1" x14ac:dyDescent="0.3">
      <c r="A67" s="312"/>
      <c r="B67" s="297"/>
      <c r="C67" s="354" t="str">
        <f>IFERROR(VLOOKUP(B67,'Datos de Control'!$C$2:$D$894,2),"")</f>
        <v/>
      </c>
      <c r="D67" s="416"/>
      <c r="E67" s="346"/>
      <c r="F67" s="313"/>
      <c r="G67" s="342"/>
      <c r="H67" s="346"/>
      <c r="I67" s="287"/>
      <c r="J67" s="34"/>
      <c r="K67" s="35"/>
      <c r="L67" s="34"/>
      <c r="M67" s="35"/>
      <c r="N67" s="34"/>
      <c r="O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34"/>
      <c r="AA67" s="35"/>
      <c r="AB67" s="34"/>
      <c r="AC67" s="35"/>
      <c r="AD67" s="90"/>
      <c r="AE67" s="313"/>
    </row>
    <row r="68" spans="1:31" ht="15.75" customHeight="1" collapsed="1" thickBot="1" x14ac:dyDescent="0.35">
      <c r="A68" s="493" t="s">
        <v>28</v>
      </c>
      <c r="B68" s="494"/>
      <c r="C68" s="495"/>
      <c r="D68" s="416"/>
      <c r="E68" s="344">
        <f>SUM(E69:E71)</f>
        <v>0</v>
      </c>
      <c r="F68" s="309">
        <f t="shared" si="34"/>
        <v>0</v>
      </c>
      <c r="G68" s="342"/>
      <c r="H68" s="344">
        <f>SUM(H69:H71)</f>
        <v>0</v>
      </c>
      <c r="I68" s="288">
        <f t="shared" si="35"/>
        <v>0</v>
      </c>
      <c r="J68" s="36">
        <f>SUM(J69:J71)</f>
        <v>0</v>
      </c>
      <c r="K68" s="37">
        <f t="shared" si="36"/>
        <v>0</v>
      </c>
      <c r="L68" s="36">
        <f>SUM(L69:L71)</f>
        <v>0</v>
      </c>
      <c r="M68" s="37">
        <f t="shared" si="37"/>
        <v>0</v>
      </c>
      <c r="N68" s="36">
        <f>SUM(N69:N71)</f>
        <v>0</v>
      </c>
      <c r="O68" s="37">
        <f t="shared" si="38"/>
        <v>0</v>
      </c>
      <c r="P68" s="36">
        <f>SUM(P69:P71)</f>
        <v>0</v>
      </c>
      <c r="Q68" s="37">
        <f t="shared" si="39"/>
        <v>0</v>
      </c>
      <c r="R68" s="36">
        <f>SUM(R69:R71)</f>
        <v>0</v>
      </c>
      <c r="S68" s="37">
        <f t="shared" si="40"/>
        <v>0</v>
      </c>
      <c r="T68" s="36">
        <f>SUM(T69:T71)</f>
        <v>0</v>
      </c>
      <c r="U68" s="37">
        <f t="shared" si="41"/>
        <v>0</v>
      </c>
      <c r="V68" s="36">
        <f>SUM(V69:V71)</f>
        <v>0</v>
      </c>
      <c r="W68" s="37">
        <f t="shared" si="42"/>
        <v>0</v>
      </c>
      <c r="X68" s="36">
        <f>SUM(X69:X71)</f>
        <v>0</v>
      </c>
      <c r="Y68" s="37">
        <f t="shared" si="43"/>
        <v>0</v>
      </c>
      <c r="Z68" s="36">
        <f>SUM(Z69:Z71)</f>
        <v>0</v>
      </c>
      <c r="AA68" s="37">
        <f t="shared" si="44"/>
        <v>0</v>
      </c>
      <c r="AB68" s="36">
        <f>SUM(AB69:AB71)</f>
        <v>0</v>
      </c>
      <c r="AC68" s="37">
        <f t="shared" si="45"/>
        <v>0</v>
      </c>
      <c r="AD68" s="78">
        <f>SUM(AD69:AD71)</f>
        <v>0</v>
      </c>
      <c r="AE68" s="309">
        <f t="shared" si="46"/>
        <v>0</v>
      </c>
    </row>
    <row r="69" spans="1:31" hidden="1" outlineLevel="1" x14ac:dyDescent="0.3">
      <c r="A69" s="310"/>
      <c r="B69" s="49">
        <v>671</v>
      </c>
      <c r="C69" s="350" t="str">
        <f>IFERROR(VLOOKUP(B69,'Datos de Control'!$C$2:$D$894,2),"")</f>
        <v>Pérdidas procedentes del inmovilizado material</v>
      </c>
      <c r="D69" s="416"/>
      <c r="E69" s="345">
        <v>0</v>
      </c>
      <c r="F69" s="311"/>
      <c r="G69" s="342"/>
      <c r="H69" s="345">
        <f>IF($D69="V",+$E69*I$3,+$E69/12)</f>
        <v>0</v>
      </c>
      <c r="I69" s="286"/>
      <c r="J69" s="31">
        <f t="shared" ref="J69:J70" si="103">IF($D69="V",+$E69*K$3,+$E69/12)</f>
        <v>0</v>
      </c>
      <c r="K69" s="32"/>
      <c r="L69" s="31">
        <f t="shared" ref="L69:L70" si="104">IF($D69="V",+$E69*M$3,+$E69/12)</f>
        <v>0</v>
      </c>
      <c r="M69" s="32"/>
      <c r="N69" s="31">
        <f t="shared" ref="N69:N70" si="105">IF($D69="V",+$E69*O$3,+$E69/12)</f>
        <v>0</v>
      </c>
      <c r="O69" s="32"/>
      <c r="P69" s="31">
        <f t="shared" ref="P69:P70" si="106">IF($D69="V",+$E69*Q$3,+$E69/12)</f>
        <v>0</v>
      </c>
      <c r="Q69" s="32"/>
      <c r="R69" s="31">
        <f t="shared" ref="R69:R70" si="107">IF($D69="V",+$E69*S$3,+$E69/12)</f>
        <v>0</v>
      </c>
      <c r="S69" s="32"/>
      <c r="T69" s="31">
        <f t="shared" ref="T69:T70" si="108">IF($D69="V",+$E69*U$3,+$E69/12)</f>
        <v>0</v>
      </c>
      <c r="U69" s="32"/>
      <c r="V69" s="31">
        <f t="shared" ref="V69:V70" si="109">IF($D69="V",+$E69*W$3,+$E69/12)</f>
        <v>0</v>
      </c>
      <c r="W69" s="32"/>
      <c r="X69" s="31">
        <f t="shared" ref="X69:X70" si="110">IF($D69="V",+$E69*Y$3,+$E69/12)</f>
        <v>0</v>
      </c>
      <c r="Y69" s="32"/>
      <c r="Z69" s="31">
        <f t="shared" ref="Z69:Z70" si="111">IF($D69="V",+$E69*AA$3,+$E69/12)</f>
        <v>0</v>
      </c>
      <c r="AA69" s="32"/>
      <c r="AB69" s="31">
        <f t="shared" ref="AB69:AB70" si="112">IF($D69="V",+$E69*AC$3,+$E69/12)</f>
        <v>0</v>
      </c>
      <c r="AC69" s="32"/>
      <c r="AD69" s="76">
        <f t="shared" ref="AD69:AD70" si="113">IF($D69="V",+$E69*AE$3,+$E69/12)</f>
        <v>0</v>
      </c>
      <c r="AE69" s="311"/>
    </row>
    <row r="70" spans="1:31" hidden="1" outlineLevel="1" x14ac:dyDescent="0.3">
      <c r="A70" s="310"/>
      <c r="B70" s="49">
        <v>771</v>
      </c>
      <c r="C70" s="350" t="str">
        <f>IFERROR(VLOOKUP(B70,'Datos de Control'!$C$2:$D$894,2),"")</f>
        <v>Beneficios procedentes del inmovilizado material</v>
      </c>
      <c r="D70" s="416"/>
      <c r="E70" s="345">
        <v>0</v>
      </c>
      <c r="F70" s="311"/>
      <c r="G70" s="342"/>
      <c r="H70" s="345">
        <f>IF($D70="V",+$E70*I$3,+$E70/12)</f>
        <v>0</v>
      </c>
      <c r="I70" s="286"/>
      <c r="J70" s="31">
        <f t="shared" si="103"/>
        <v>0</v>
      </c>
      <c r="K70" s="32"/>
      <c r="L70" s="31">
        <f t="shared" si="104"/>
        <v>0</v>
      </c>
      <c r="M70" s="32"/>
      <c r="N70" s="31">
        <f t="shared" si="105"/>
        <v>0</v>
      </c>
      <c r="O70" s="32"/>
      <c r="P70" s="31">
        <f t="shared" si="106"/>
        <v>0</v>
      </c>
      <c r="Q70" s="32"/>
      <c r="R70" s="31">
        <f t="shared" si="107"/>
        <v>0</v>
      </c>
      <c r="S70" s="32"/>
      <c r="T70" s="31">
        <f t="shared" si="108"/>
        <v>0</v>
      </c>
      <c r="U70" s="32"/>
      <c r="V70" s="31">
        <f t="shared" si="109"/>
        <v>0</v>
      </c>
      <c r="W70" s="32"/>
      <c r="X70" s="31">
        <f t="shared" si="110"/>
        <v>0</v>
      </c>
      <c r="Y70" s="32"/>
      <c r="Z70" s="31">
        <f t="shared" si="111"/>
        <v>0</v>
      </c>
      <c r="AA70" s="32"/>
      <c r="AB70" s="31">
        <f t="shared" si="112"/>
        <v>0</v>
      </c>
      <c r="AC70" s="32"/>
      <c r="AD70" s="76">
        <f t="shared" si="113"/>
        <v>0</v>
      </c>
      <c r="AE70" s="311"/>
    </row>
    <row r="71" spans="1:31" ht="15.75" hidden="1" customHeight="1" outlineLevel="1" thickBot="1" x14ac:dyDescent="0.35">
      <c r="A71" s="310"/>
      <c r="B71" s="49"/>
      <c r="C71" s="353" t="str">
        <f>IFERROR(VLOOKUP(B71,'Datos de Control'!$C$2:$D$894,2),"")</f>
        <v/>
      </c>
      <c r="D71" s="416"/>
      <c r="E71" s="347"/>
      <c r="F71" s="314"/>
      <c r="G71" s="342"/>
      <c r="H71" s="347"/>
      <c r="I71" s="290"/>
      <c r="J71" s="40"/>
      <c r="K71" s="41"/>
      <c r="L71" s="40"/>
      <c r="M71" s="41">
        <f t="shared" si="37"/>
        <v>0</v>
      </c>
      <c r="N71" s="40"/>
      <c r="O71" s="41"/>
      <c r="P71" s="40"/>
      <c r="Q71" s="41"/>
      <c r="R71" s="40"/>
      <c r="S71" s="41"/>
      <c r="T71" s="40"/>
      <c r="U71" s="41"/>
      <c r="V71" s="40"/>
      <c r="W71" s="41"/>
      <c r="X71" s="40"/>
      <c r="Y71" s="41"/>
      <c r="Z71" s="40"/>
      <c r="AA71" s="41"/>
      <c r="AB71" s="40"/>
      <c r="AC71" s="41"/>
      <c r="AD71" s="121"/>
      <c r="AE71" s="314"/>
    </row>
    <row r="72" spans="1:31" ht="17.25" customHeight="1" collapsed="1" thickBot="1" x14ac:dyDescent="0.35">
      <c r="A72" s="315"/>
      <c r="B72" s="298"/>
      <c r="C72" s="295" t="s">
        <v>941</v>
      </c>
      <c r="D72" s="416"/>
      <c r="E72" s="42">
        <f>E26+E27+E32+E39+E56+E61+E65+E68</f>
        <v>4880000</v>
      </c>
      <c r="F72" s="43">
        <f t="shared" si="34"/>
        <v>51.368421052631582</v>
      </c>
      <c r="G72" s="342"/>
      <c r="H72" s="42">
        <f>H26+H27+H32+H39+H56+H61+H65+H68</f>
        <v>390333.33333333331</v>
      </c>
      <c r="I72" s="289">
        <f t="shared" si="35"/>
        <v>51.359649122807014</v>
      </c>
      <c r="J72" s="284">
        <f>J26+J27+J32+J39+J56+J61+J65+J68</f>
        <v>439333.33333333331</v>
      </c>
      <c r="K72" s="285">
        <f t="shared" si="36"/>
        <v>51.384015594541907</v>
      </c>
      <c r="L72" s="284">
        <f>L26+L27+L32+L39+L56+L61+L65+L68</f>
        <v>488333.33333333326</v>
      </c>
      <c r="M72" s="285">
        <f t="shared" si="37"/>
        <v>51.403508771929822</v>
      </c>
      <c r="N72" s="284">
        <f>N26+N27+N32+N39+N56+N61+N65+N68</f>
        <v>390333.33333333331</v>
      </c>
      <c r="O72" s="285">
        <f t="shared" si="38"/>
        <v>51.359649122807014</v>
      </c>
      <c r="P72" s="284">
        <f>P26+P27+P32+P39+P56+P61+P65+P68</f>
        <v>586333.33333333326</v>
      </c>
      <c r="Q72" s="285">
        <f t="shared" si="39"/>
        <v>51.432748538011694</v>
      </c>
      <c r="R72" s="284">
        <f>R26+R27+R32+R39+R56+R61+R65+R68</f>
        <v>341333.33333333343</v>
      </c>
      <c r="S72" s="285">
        <f t="shared" si="40"/>
        <v>51.328320802005017</v>
      </c>
      <c r="T72" s="284">
        <f>T26+T27+T32+T39+T56+T61+T65+T68</f>
        <v>390333.33333333331</v>
      </c>
      <c r="U72" s="285">
        <f t="shared" si="41"/>
        <v>51.359649122807014</v>
      </c>
      <c r="V72" s="284">
        <f>V26+V27+V32+V39+V56+V61+V65+V68</f>
        <v>145333.33333333334</v>
      </c>
      <c r="W72" s="285">
        <f t="shared" si="42"/>
        <v>50.994152046783626</v>
      </c>
      <c r="X72" s="284">
        <f>X26+X27+X32+X39+X56+X61+X65+X68</f>
        <v>439333.33333333331</v>
      </c>
      <c r="Y72" s="285">
        <f t="shared" si="43"/>
        <v>51.384015594541907</v>
      </c>
      <c r="Z72" s="284">
        <f>Z26+Z27+Z32+Z39+Z56+Z61+Z65+Z68</f>
        <v>488333.33333333326</v>
      </c>
      <c r="AA72" s="285">
        <f t="shared" si="44"/>
        <v>51.403508771929822</v>
      </c>
      <c r="AB72" s="284">
        <f>AB26+AB27+AB32+AB39+AB56+AB61+AB65+AB68</f>
        <v>439333.33333333331</v>
      </c>
      <c r="AC72" s="285">
        <f t="shared" si="45"/>
        <v>51.384015594541907</v>
      </c>
      <c r="AD72" s="291">
        <f>AD26+AD27+AD32+AD39+AD56+AD61+AD65+AD68</f>
        <v>341333.33333333343</v>
      </c>
      <c r="AE72" s="43">
        <f t="shared" si="46"/>
        <v>51.328320802005017</v>
      </c>
    </row>
    <row r="73" spans="1:31" ht="15.75" customHeight="1" x14ac:dyDescent="0.3">
      <c r="A73" s="493" t="s">
        <v>29</v>
      </c>
      <c r="B73" s="494"/>
      <c r="C73" s="495"/>
      <c r="D73" s="416"/>
      <c r="E73" s="344">
        <f>SUM(E74:E76)</f>
        <v>0</v>
      </c>
      <c r="F73" s="309">
        <f t="shared" si="34"/>
        <v>0</v>
      </c>
      <c r="G73" s="342"/>
      <c r="H73" s="344">
        <f>SUM(H74:H76)</f>
        <v>0</v>
      </c>
      <c r="I73" s="288">
        <f t="shared" si="35"/>
        <v>0</v>
      </c>
      <c r="J73" s="36">
        <f>SUM(J74:J76)</f>
        <v>0</v>
      </c>
      <c r="K73" s="37">
        <f t="shared" si="36"/>
        <v>0</v>
      </c>
      <c r="L73" s="36">
        <f>SUM(L74:L76)</f>
        <v>0</v>
      </c>
      <c r="M73" s="37">
        <f t="shared" si="37"/>
        <v>0</v>
      </c>
      <c r="N73" s="36">
        <f>SUM(N74:N76)</f>
        <v>0</v>
      </c>
      <c r="O73" s="37">
        <f t="shared" si="38"/>
        <v>0</v>
      </c>
      <c r="P73" s="36">
        <f>SUM(P74:P76)</f>
        <v>0</v>
      </c>
      <c r="Q73" s="37">
        <f t="shared" si="39"/>
        <v>0</v>
      </c>
      <c r="R73" s="36">
        <f>SUM(R74:R76)</f>
        <v>0</v>
      </c>
      <c r="S73" s="37">
        <f t="shared" si="40"/>
        <v>0</v>
      </c>
      <c r="T73" s="36">
        <f>SUM(T74:T76)</f>
        <v>0</v>
      </c>
      <c r="U73" s="37">
        <f t="shared" si="41"/>
        <v>0</v>
      </c>
      <c r="V73" s="36">
        <f>SUM(V74:V76)</f>
        <v>0</v>
      </c>
      <c r="W73" s="37">
        <f t="shared" si="42"/>
        <v>0</v>
      </c>
      <c r="X73" s="36">
        <f>SUM(X74:X76)</f>
        <v>0</v>
      </c>
      <c r="Y73" s="37">
        <f t="shared" si="43"/>
        <v>0</v>
      </c>
      <c r="Z73" s="36">
        <f>SUM(Z74:Z76)</f>
        <v>0</v>
      </c>
      <c r="AA73" s="37">
        <f t="shared" si="44"/>
        <v>0</v>
      </c>
      <c r="AB73" s="36">
        <f>SUM(AB74:AB76)</f>
        <v>0</v>
      </c>
      <c r="AC73" s="37">
        <f t="shared" si="45"/>
        <v>0</v>
      </c>
      <c r="AD73" s="78">
        <f>SUM(AD74:AD76)</f>
        <v>0</v>
      </c>
      <c r="AE73" s="309">
        <f t="shared" si="46"/>
        <v>0</v>
      </c>
    </row>
    <row r="74" spans="1:31" hidden="1" outlineLevel="1" x14ac:dyDescent="0.3">
      <c r="A74" s="310"/>
      <c r="B74" s="49">
        <v>762</v>
      </c>
      <c r="C74" s="350" t="str">
        <f>IFERROR(VLOOKUP(B74,'Datos de Control'!$C$2:$D$894,2),"")</f>
        <v>Ingresos de créditos</v>
      </c>
      <c r="D74" s="416"/>
      <c r="E74" s="345">
        <v>0</v>
      </c>
      <c r="F74" s="311"/>
      <c r="G74" s="342"/>
      <c r="H74" s="345">
        <f>IF($D74="V",+$E74*I$3,+$E74/12)</f>
        <v>0</v>
      </c>
      <c r="I74" s="286"/>
      <c r="J74" s="31">
        <f t="shared" ref="J74:J75" si="114">IF($D74="V",+$E74*K$3,+$E74/12)</f>
        <v>0</v>
      </c>
      <c r="K74" s="32"/>
      <c r="L74" s="31">
        <f t="shared" ref="L74:L75" si="115">IF($D74="V",+$E74*M$3,+$E74/12)</f>
        <v>0</v>
      </c>
      <c r="M74" s="32"/>
      <c r="N74" s="31">
        <f t="shared" ref="N74:N75" si="116">IF($D74="V",+$E74*O$3,+$E74/12)</f>
        <v>0</v>
      </c>
      <c r="O74" s="32"/>
      <c r="P74" s="31">
        <f t="shared" ref="P74:P75" si="117">IF($D74="V",+$E74*Q$3,+$E74/12)</f>
        <v>0</v>
      </c>
      <c r="Q74" s="32"/>
      <c r="R74" s="31">
        <f t="shared" ref="R74:R75" si="118">IF($D74="V",+$E74*S$3,+$E74/12)</f>
        <v>0</v>
      </c>
      <c r="S74" s="32"/>
      <c r="T74" s="31">
        <f t="shared" ref="T74:T75" si="119">IF($D74="V",+$E74*U$3,+$E74/12)</f>
        <v>0</v>
      </c>
      <c r="U74" s="32"/>
      <c r="V74" s="31">
        <f t="shared" ref="V74:V75" si="120">IF($D74="V",+$E74*W$3,+$E74/12)</f>
        <v>0</v>
      </c>
      <c r="W74" s="32"/>
      <c r="X74" s="31">
        <f t="shared" ref="X74:X75" si="121">IF($D74="V",+$E74*Y$3,+$E74/12)</f>
        <v>0</v>
      </c>
      <c r="Y74" s="32"/>
      <c r="Z74" s="31">
        <f t="shared" ref="Z74:Z75" si="122">IF($D74="V",+$E74*AA$3,+$E74/12)</f>
        <v>0</v>
      </c>
      <c r="AA74" s="32"/>
      <c r="AB74" s="31">
        <f t="shared" ref="AB74:AB75" si="123">IF($D74="V",+$E74*AC$3,+$E74/12)</f>
        <v>0</v>
      </c>
      <c r="AC74" s="32"/>
      <c r="AD74" s="76">
        <f t="shared" ref="AD74:AD75" si="124">IF($D74="V",+$E74*AE$3,+$E74/12)</f>
        <v>0</v>
      </c>
      <c r="AE74" s="311"/>
    </row>
    <row r="75" spans="1:31" hidden="1" outlineLevel="1" x14ac:dyDescent="0.3">
      <c r="A75" s="310"/>
      <c r="B75" s="49">
        <v>769</v>
      </c>
      <c r="C75" s="350" t="str">
        <f>IFERROR(VLOOKUP(B75,'Datos de Control'!$C$2:$D$894,2),"")</f>
        <v>Otros ingresos financieros</v>
      </c>
      <c r="D75" s="416"/>
      <c r="E75" s="345">
        <v>0</v>
      </c>
      <c r="F75" s="311"/>
      <c r="G75" s="342"/>
      <c r="H75" s="345">
        <f>IF($D75="V",+$E75*I$3,+$E75/12)</f>
        <v>0</v>
      </c>
      <c r="I75" s="286"/>
      <c r="J75" s="31">
        <f t="shared" si="114"/>
        <v>0</v>
      </c>
      <c r="K75" s="32"/>
      <c r="L75" s="31">
        <f t="shared" si="115"/>
        <v>0</v>
      </c>
      <c r="M75" s="32"/>
      <c r="N75" s="31">
        <f t="shared" si="116"/>
        <v>0</v>
      </c>
      <c r="O75" s="32"/>
      <c r="P75" s="31">
        <f t="shared" si="117"/>
        <v>0</v>
      </c>
      <c r="Q75" s="32"/>
      <c r="R75" s="31">
        <f t="shared" si="118"/>
        <v>0</v>
      </c>
      <c r="S75" s="32"/>
      <c r="T75" s="31">
        <f t="shared" si="119"/>
        <v>0</v>
      </c>
      <c r="U75" s="32"/>
      <c r="V75" s="31">
        <f t="shared" si="120"/>
        <v>0</v>
      </c>
      <c r="W75" s="32"/>
      <c r="X75" s="31">
        <f t="shared" si="121"/>
        <v>0</v>
      </c>
      <c r="Y75" s="32"/>
      <c r="Z75" s="31">
        <f t="shared" si="122"/>
        <v>0</v>
      </c>
      <c r="AA75" s="32"/>
      <c r="AB75" s="31">
        <f t="shared" si="123"/>
        <v>0</v>
      </c>
      <c r="AC75" s="32"/>
      <c r="AD75" s="76">
        <f t="shared" si="124"/>
        <v>0</v>
      </c>
      <c r="AE75" s="311"/>
    </row>
    <row r="76" spans="1:31" ht="15" hidden="1" customHeight="1" outlineLevel="1" x14ac:dyDescent="0.3">
      <c r="A76" s="312"/>
      <c r="B76" s="297"/>
      <c r="C76" s="354" t="str">
        <f>IFERROR(VLOOKUP(B76,'Datos de Control'!$C$2:$D$894,2),"")</f>
        <v/>
      </c>
      <c r="D76" s="416"/>
      <c r="E76" s="346"/>
      <c r="F76" s="313"/>
      <c r="G76" s="342"/>
      <c r="H76" s="346"/>
      <c r="I76" s="287"/>
      <c r="J76" s="34"/>
      <c r="K76" s="35"/>
      <c r="L76" s="34"/>
      <c r="M76" s="35"/>
      <c r="N76" s="34"/>
      <c r="O76" s="35"/>
      <c r="P76" s="34"/>
      <c r="Q76" s="35"/>
      <c r="R76" s="34"/>
      <c r="S76" s="35"/>
      <c r="T76" s="34"/>
      <c r="U76" s="35"/>
      <c r="V76" s="34"/>
      <c r="W76" s="35"/>
      <c r="X76" s="34"/>
      <c r="Y76" s="35"/>
      <c r="Z76" s="34"/>
      <c r="AA76" s="35"/>
      <c r="AB76" s="34"/>
      <c r="AC76" s="35"/>
      <c r="AD76" s="90"/>
      <c r="AE76" s="313"/>
    </row>
    <row r="77" spans="1:31" ht="15.75" customHeight="1" collapsed="1" x14ac:dyDescent="0.3">
      <c r="A77" s="493" t="s">
        <v>30</v>
      </c>
      <c r="B77" s="494"/>
      <c r="C77" s="495"/>
      <c r="D77" s="416"/>
      <c r="E77" s="344">
        <f>SUM(E78:E81)</f>
        <v>0</v>
      </c>
      <c r="F77" s="309">
        <f t="shared" si="34"/>
        <v>0</v>
      </c>
      <c r="G77" s="342"/>
      <c r="H77" s="344">
        <f>SUM(H78:H81)</f>
        <v>0</v>
      </c>
      <c r="I77" s="288">
        <f t="shared" si="35"/>
        <v>0</v>
      </c>
      <c r="J77" s="36">
        <f>SUM(J78:J81)</f>
        <v>0</v>
      </c>
      <c r="K77" s="37">
        <f t="shared" si="36"/>
        <v>0</v>
      </c>
      <c r="L77" s="36">
        <f>SUM(L78:L81)</f>
        <v>0</v>
      </c>
      <c r="M77" s="37">
        <f t="shared" si="37"/>
        <v>0</v>
      </c>
      <c r="N77" s="36">
        <f>SUM(N78:N81)</f>
        <v>0</v>
      </c>
      <c r="O77" s="37">
        <f t="shared" si="38"/>
        <v>0</v>
      </c>
      <c r="P77" s="36">
        <f>SUM(P78:P81)</f>
        <v>0</v>
      </c>
      <c r="Q77" s="37">
        <f t="shared" si="39"/>
        <v>0</v>
      </c>
      <c r="R77" s="36">
        <f>SUM(R78:R81)</f>
        <v>0</v>
      </c>
      <c r="S77" s="37">
        <f t="shared" si="40"/>
        <v>0</v>
      </c>
      <c r="T77" s="36">
        <f>SUM(T78:T81)</f>
        <v>0</v>
      </c>
      <c r="U77" s="37">
        <f t="shared" si="41"/>
        <v>0</v>
      </c>
      <c r="V77" s="36">
        <f>SUM(V78:V81)</f>
        <v>0</v>
      </c>
      <c r="W77" s="37">
        <f t="shared" si="42"/>
        <v>0</v>
      </c>
      <c r="X77" s="36">
        <f>SUM(X78:X81)</f>
        <v>0</v>
      </c>
      <c r="Y77" s="37">
        <f t="shared" si="43"/>
        <v>0</v>
      </c>
      <c r="Z77" s="36">
        <f>SUM(Z78:Z81)</f>
        <v>0</v>
      </c>
      <c r="AA77" s="37">
        <f t="shared" si="44"/>
        <v>0</v>
      </c>
      <c r="AB77" s="36">
        <f>SUM(AB78:AB81)</f>
        <v>0</v>
      </c>
      <c r="AC77" s="37">
        <f t="shared" si="45"/>
        <v>0</v>
      </c>
      <c r="AD77" s="78">
        <f>SUM(AD78:AD81)</f>
        <v>0</v>
      </c>
      <c r="AE77" s="309">
        <f t="shared" si="46"/>
        <v>0</v>
      </c>
    </row>
    <row r="78" spans="1:31" hidden="1" outlineLevel="1" x14ac:dyDescent="0.3">
      <c r="A78" s="310"/>
      <c r="B78" s="49">
        <v>662</v>
      </c>
      <c r="C78" s="350" t="str">
        <f>IFERROR(VLOOKUP(B78,'Datos de Control'!$C$2:$D$894,2),"")</f>
        <v>Intereses de deudas</v>
      </c>
      <c r="D78" s="416"/>
      <c r="E78" s="345">
        <v>0</v>
      </c>
      <c r="F78" s="311"/>
      <c r="G78" s="342"/>
      <c r="H78" s="345">
        <f>IF($D78="V",+$E78*I$3,+$E78/12)</f>
        <v>0</v>
      </c>
      <c r="I78" s="286"/>
      <c r="J78" s="31">
        <f t="shared" ref="J78:J80" si="125">IF($D78="V",+$E78*K$3,+$E78/12)</f>
        <v>0</v>
      </c>
      <c r="K78" s="32"/>
      <c r="L78" s="31">
        <f t="shared" ref="L78:L80" si="126">IF($D78="V",+$E78*M$3,+$E78/12)</f>
        <v>0</v>
      </c>
      <c r="M78" s="32"/>
      <c r="N78" s="31">
        <f t="shared" ref="N78:N80" si="127">IF($D78="V",+$E78*O$3,+$E78/12)</f>
        <v>0</v>
      </c>
      <c r="O78" s="32"/>
      <c r="P78" s="31">
        <f t="shared" ref="P78:P80" si="128">IF($D78="V",+$E78*Q$3,+$E78/12)</f>
        <v>0</v>
      </c>
      <c r="Q78" s="32"/>
      <c r="R78" s="31">
        <f t="shared" ref="R78:R80" si="129">IF($D78="V",+$E78*S$3,+$E78/12)</f>
        <v>0</v>
      </c>
      <c r="S78" s="32"/>
      <c r="T78" s="31">
        <f t="shared" ref="T78:T80" si="130">IF($D78="V",+$E78*U$3,+$E78/12)</f>
        <v>0</v>
      </c>
      <c r="U78" s="32"/>
      <c r="V78" s="31">
        <f t="shared" ref="V78:V80" si="131">IF($D78="V",+$E78*W$3,+$E78/12)</f>
        <v>0</v>
      </c>
      <c r="W78" s="32"/>
      <c r="X78" s="31">
        <f t="shared" ref="X78:X80" si="132">IF($D78="V",+$E78*Y$3,+$E78/12)</f>
        <v>0</v>
      </c>
      <c r="Y78" s="32"/>
      <c r="Z78" s="31">
        <f t="shared" ref="Z78:Z80" si="133">IF($D78="V",+$E78*AA$3,+$E78/12)</f>
        <v>0</v>
      </c>
      <c r="AA78" s="32"/>
      <c r="AB78" s="31">
        <f t="shared" ref="AB78:AB80" si="134">IF($D78="V",+$E78*AC$3,+$E78/12)</f>
        <v>0</v>
      </c>
      <c r="AC78" s="32"/>
      <c r="AD78" s="76">
        <f t="shared" ref="AD78:AD80" si="135">IF($D78="V",+$E78*AE$3,+$E78/12)</f>
        <v>0</v>
      </c>
      <c r="AE78" s="311"/>
    </row>
    <row r="79" spans="1:31" hidden="1" outlineLevel="1" x14ac:dyDescent="0.3">
      <c r="A79" s="310"/>
      <c r="B79" s="49">
        <v>665</v>
      </c>
      <c r="C79" s="350" t="str">
        <f>IFERROR(VLOOKUP(B79,'Datos de Control'!$C$2:$D$894,2),"")</f>
        <v>Intereses descuento de efectos y op. de factoring</v>
      </c>
      <c r="D79" s="416"/>
      <c r="E79" s="345">
        <v>0</v>
      </c>
      <c r="F79" s="311"/>
      <c r="G79" s="342"/>
      <c r="H79" s="345">
        <f>IF($D79="V",+$E79*I$3,+$E79/12)</f>
        <v>0</v>
      </c>
      <c r="I79" s="286"/>
      <c r="J79" s="31">
        <f t="shared" si="125"/>
        <v>0</v>
      </c>
      <c r="K79" s="32"/>
      <c r="L79" s="31">
        <f t="shared" si="126"/>
        <v>0</v>
      </c>
      <c r="M79" s="32"/>
      <c r="N79" s="31">
        <f t="shared" si="127"/>
        <v>0</v>
      </c>
      <c r="O79" s="32"/>
      <c r="P79" s="31">
        <f t="shared" si="128"/>
        <v>0</v>
      </c>
      <c r="Q79" s="32"/>
      <c r="R79" s="31">
        <f t="shared" si="129"/>
        <v>0</v>
      </c>
      <c r="S79" s="32"/>
      <c r="T79" s="31">
        <f t="shared" si="130"/>
        <v>0</v>
      </c>
      <c r="U79" s="32"/>
      <c r="V79" s="31">
        <f t="shared" si="131"/>
        <v>0</v>
      </c>
      <c r="W79" s="32"/>
      <c r="X79" s="31">
        <f t="shared" si="132"/>
        <v>0</v>
      </c>
      <c r="Y79" s="32"/>
      <c r="Z79" s="31">
        <f t="shared" si="133"/>
        <v>0</v>
      </c>
      <c r="AA79" s="32"/>
      <c r="AB79" s="31">
        <f t="shared" si="134"/>
        <v>0</v>
      </c>
      <c r="AC79" s="32"/>
      <c r="AD79" s="76">
        <f t="shared" si="135"/>
        <v>0</v>
      </c>
      <c r="AE79" s="311"/>
    </row>
    <row r="80" spans="1:31" hidden="1" outlineLevel="1" x14ac:dyDescent="0.3">
      <c r="A80" s="310"/>
      <c r="B80" s="49">
        <v>669</v>
      </c>
      <c r="C80" s="350" t="str">
        <f>IFERROR(VLOOKUP(B80,'Datos de Control'!$C$2:$D$894,2),"")</f>
        <v>Otros gastos financieros</v>
      </c>
      <c r="D80" s="416"/>
      <c r="E80" s="345">
        <v>0</v>
      </c>
      <c r="F80" s="311"/>
      <c r="G80" s="342"/>
      <c r="H80" s="345">
        <f>IF($D80="V",+$E80*I$3,+$E80/12)</f>
        <v>0</v>
      </c>
      <c r="I80" s="286"/>
      <c r="J80" s="31">
        <f t="shared" si="125"/>
        <v>0</v>
      </c>
      <c r="K80" s="32"/>
      <c r="L80" s="31">
        <f t="shared" si="126"/>
        <v>0</v>
      </c>
      <c r="M80" s="32"/>
      <c r="N80" s="31">
        <f t="shared" si="127"/>
        <v>0</v>
      </c>
      <c r="O80" s="32"/>
      <c r="P80" s="31">
        <f t="shared" si="128"/>
        <v>0</v>
      </c>
      <c r="Q80" s="32"/>
      <c r="R80" s="31">
        <f t="shared" si="129"/>
        <v>0</v>
      </c>
      <c r="S80" s="32"/>
      <c r="T80" s="31">
        <f t="shared" si="130"/>
        <v>0</v>
      </c>
      <c r="U80" s="32"/>
      <c r="V80" s="31">
        <f t="shared" si="131"/>
        <v>0</v>
      </c>
      <c r="W80" s="32"/>
      <c r="X80" s="31">
        <f t="shared" si="132"/>
        <v>0</v>
      </c>
      <c r="Y80" s="32"/>
      <c r="Z80" s="31">
        <f t="shared" si="133"/>
        <v>0</v>
      </c>
      <c r="AA80" s="32"/>
      <c r="AB80" s="31">
        <f t="shared" si="134"/>
        <v>0</v>
      </c>
      <c r="AC80" s="32"/>
      <c r="AD80" s="76">
        <f t="shared" si="135"/>
        <v>0</v>
      </c>
      <c r="AE80" s="311"/>
    </row>
    <row r="81" spans="1:31" ht="15" hidden="1" customHeight="1" outlineLevel="1" x14ac:dyDescent="0.3">
      <c r="A81" s="312"/>
      <c r="B81" s="297"/>
      <c r="C81" s="354" t="str">
        <f>IFERROR(VLOOKUP(B81,'Datos de Control'!$C$2:$D$894,2),"")</f>
        <v/>
      </c>
      <c r="D81" s="416"/>
      <c r="E81" s="346"/>
      <c r="F81" s="313"/>
      <c r="G81" s="342"/>
      <c r="H81" s="346"/>
      <c r="I81" s="287"/>
      <c r="J81" s="34"/>
      <c r="K81" s="35"/>
      <c r="L81" s="34"/>
      <c r="M81" s="35"/>
      <c r="N81" s="34"/>
      <c r="O81" s="35"/>
      <c r="P81" s="34"/>
      <c r="Q81" s="35"/>
      <c r="R81" s="34"/>
      <c r="S81" s="35"/>
      <c r="T81" s="34"/>
      <c r="U81" s="35"/>
      <c r="V81" s="34"/>
      <c r="W81" s="35"/>
      <c r="X81" s="34"/>
      <c r="Y81" s="35"/>
      <c r="Z81" s="34"/>
      <c r="AA81" s="35"/>
      <c r="AB81" s="34"/>
      <c r="AC81" s="35"/>
      <c r="AD81" s="90"/>
      <c r="AE81" s="313"/>
    </row>
    <row r="82" spans="1:31" ht="15.75" customHeight="1" collapsed="1" x14ac:dyDescent="0.3">
      <c r="A82" s="493" t="s">
        <v>947</v>
      </c>
      <c r="B82" s="494"/>
      <c r="C82" s="495"/>
      <c r="D82" s="416"/>
      <c r="E82" s="344">
        <f>SUM(E83:E85)</f>
        <v>0</v>
      </c>
      <c r="F82" s="309">
        <f t="shared" si="34"/>
        <v>0</v>
      </c>
      <c r="G82" s="342"/>
      <c r="H82" s="344">
        <f>SUM(H83:H85)</f>
        <v>0</v>
      </c>
      <c r="I82" s="288">
        <f t="shared" si="35"/>
        <v>0</v>
      </c>
      <c r="J82" s="36">
        <f>SUM(J83:J85)</f>
        <v>0</v>
      </c>
      <c r="K82" s="37">
        <f t="shared" si="36"/>
        <v>0</v>
      </c>
      <c r="L82" s="36">
        <f>SUM(L83:L85)</f>
        <v>0</v>
      </c>
      <c r="M82" s="37">
        <f t="shared" si="37"/>
        <v>0</v>
      </c>
      <c r="N82" s="36">
        <f>SUM(N83:N85)</f>
        <v>0</v>
      </c>
      <c r="O82" s="37">
        <f t="shared" si="38"/>
        <v>0</v>
      </c>
      <c r="P82" s="36">
        <f>SUM(P83:P85)</f>
        <v>0</v>
      </c>
      <c r="Q82" s="37">
        <f t="shared" si="39"/>
        <v>0</v>
      </c>
      <c r="R82" s="36">
        <f>SUM(R83:R85)</f>
        <v>0</v>
      </c>
      <c r="S82" s="37">
        <f t="shared" si="40"/>
        <v>0</v>
      </c>
      <c r="T82" s="36">
        <f>SUM(T83:T85)</f>
        <v>0</v>
      </c>
      <c r="U82" s="37">
        <f t="shared" si="41"/>
        <v>0</v>
      </c>
      <c r="V82" s="36">
        <f>SUM(V83:V85)</f>
        <v>0</v>
      </c>
      <c r="W82" s="37">
        <f t="shared" si="42"/>
        <v>0</v>
      </c>
      <c r="X82" s="36">
        <f>SUM(X83:X85)</f>
        <v>0</v>
      </c>
      <c r="Y82" s="37">
        <f t="shared" si="43"/>
        <v>0</v>
      </c>
      <c r="Z82" s="36">
        <f>SUM(Z83:Z85)</f>
        <v>0</v>
      </c>
      <c r="AA82" s="37">
        <f t="shared" si="44"/>
        <v>0</v>
      </c>
      <c r="AB82" s="36">
        <f>SUM(AB83:AB85)</f>
        <v>0</v>
      </c>
      <c r="AC82" s="37">
        <f t="shared" si="45"/>
        <v>0</v>
      </c>
      <c r="AD82" s="78">
        <f>SUM(AD83:AD85)</f>
        <v>0</v>
      </c>
      <c r="AE82" s="309">
        <f t="shared" si="46"/>
        <v>0</v>
      </c>
    </row>
    <row r="83" spans="1:31" hidden="1" outlineLevel="1" x14ac:dyDescent="0.3">
      <c r="A83" s="310"/>
      <c r="B83" s="49">
        <v>663</v>
      </c>
      <c r="C83" s="350" t="str">
        <f>IFERROR(VLOOKUP(B83,'Datos de Control'!$C$2:$D$894,2),"")</f>
        <v>Pérdidas por valoración inst. finan. valor razonable</v>
      </c>
      <c r="D83" s="416"/>
      <c r="E83" s="345">
        <v>0</v>
      </c>
      <c r="F83" s="311"/>
      <c r="G83" s="342"/>
      <c r="H83" s="345">
        <f>IF($D83="V",+$E83*I$3,+$E83/12)</f>
        <v>0</v>
      </c>
      <c r="I83" s="286"/>
      <c r="J83" s="31">
        <f t="shared" ref="J83:J84" si="136">IF($D83="V",+$E83*K$3,+$E83/12)</f>
        <v>0</v>
      </c>
      <c r="K83" s="32"/>
      <c r="L83" s="31">
        <f t="shared" ref="L83:L84" si="137">IF($D83="V",+$E83*M$3,+$E83/12)</f>
        <v>0</v>
      </c>
      <c r="M83" s="32"/>
      <c r="N83" s="31">
        <f t="shared" ref="N83:N84" si="138">IF($D83="V",+$E83*O$3,+$E83/12)</f>
        <v>0</v>
      </c>
      <c r="O83" s="32"/>
      <c r="P83" s="31">
        <f t="shared" ref="P83:P84" si="139">IF($D83="V",+$E83*Q$3,+$E83/12)</f>
        <v>0</v>
      </c>
      <c r="Q83" s="32"/>
      <c r="R83" s="31">
        <f t="shared" ref="R83:R84" si="140">IF($D83="V",+$E83*S$3,+$E83/12)</f>
        <v>0</v>
      </c>
      <c r="S83" s="32"/>
      <c r="T83" s="31">
        <f t="shared" ref="T83:T84" si="141">IF($D83="V",+$E83*U$3,+$E83/12)</f>
        <v>0</v>
      </c>
      <c r="U83" s="32"/>
      <c r="V83" s="31">
        <f t="shared" ref="V83:V84" si="142">IF($D83="V",+$E83*W$3,+$E83/12)</f>
        <v>0</v>
      </c>
      <c r="W83" s="32"/>
      <c r="X83" s="31">
        <f t="shared" ref="X83:X84" si="143">IF($D83="V",+$E83*Y$3,+$E83/12)</f>
        <v>0</v>
      </c>
      <c r="Y83" s="32"/>
      <c r="Z83" s="31">
        <f t="shared" ref="Z83:Z84" si="144">IF($D83="V",+$E83*AA$3,+$E83/12)</f>
        <v>0</v>
      </c>
      <c r="AA83" s="32"/>
      <c r="AB83" s="31">
        <f t="shared" ref="AB83:AB84" si="145">IF($D83="V",+$E83*AC$3,+$E83/12)</f>
        <v>0</v>
      </c>
      <c r="AC83" s="32"/>
      <c r="AD83" s="76">
        <f t="shared" ref="AD83:AD84" si="146">IF($D83="V",+$E83*AE$3,+$E83/12)</f>
        <v>0</v>
      </c>
      <c r="AE83" s="311"/>
    </row>
    <row r="84" spans="1:31" hidden="1" outlineLevel="1" x14ac:dyDescent="0.3">
      <c r="A84" s="310"/>
      <c r="B84" s="49">
        <v>763</v>
      </c>
      <c r="C84" s="350" t="str">
        <f>IFERROR(VLOOKUP(B84,'Datos de Control'!$C$2:$D$894,2),"")</f>
        <v>Benef. por valoración de inst. financ. valor razonable</v>
      </c>
      <c r="D84" s="416"/>
      <c r="E84" s="345">
        <v>0</v>
      </c>
      <c r="F84" s="311"/>
      <c r="G84" s="342"/>
      <c r="H84" s="345">
        <f>IF($D84="V",+$E84*I$3,+$E84/12)</f>
        <v>0</v>
      </c>
      <c r="I84" s="286"/>
      <c r="J84" s="31">
        <f t="shared" si="136"/>
        <v>0</v>
      </c>
      <c r="K84" s="32"/>
      <c r="L84" s="31">
        <f t="shared" si="137"/>
        <v>0</v>
      </c>
      <c r="M84" s="32"/>
      <c r="N84" s="31">
        <f t="shared" si="138"/>
        <v>0</v>
      </c>
      <c r="O84" s="32"/>
      <c r="P84" s="31">
        <f t="shared" si="139"/>
        <v>0</v>
      </c>
      <c r="Q84" s="32"/>
      <c r="R84" s="31">
        <f t="shared" si="140"/>
        <v>0</v>
      </c>
      <c r="S84" s="32"/>
      <c r="T84" s="31">
        <f t="shared" si="141"/>
        <v>0</v>
      </c>
      <c r="U84" s="32"/>
      <c r="V84" s="31">
        <f t="shared" si="142"/>
        <v>0</v>
      </c>
      <c r="W84" s="32"/>
      <c r="X84" s="31">
        <f t="shared" si="143"/>
        <v>0</v>
      </c>
      <c r="Y84" s="32"/>
      <c r="Z84" s="31">
        <f t="shared" si="144"/>
        <v>0</v>
      </c>
      <c r="AA84" s="32"/>
      <c r="AB84" s="31">
        <f t="shared" si="145"/>
        <v>0</v>
      </c>
      <c r="AC84" s="32"/>
      <c r="AD84" s="76">
        <f t="shared" si="146"/>
        <v>0</v>
      </c>
      <c r="AE84" s="311"/>
    </row>
    <row r="85" spans="1:31" ht="15" hidden="1" customHeight="1" outlineLevel="1" x14ac:dyDescent="0.3">
      <c r="A85" s="312"/>
      <c r="B85" s="297"/>
      <c r="C85" s="354" t="str">
        <f>IFERROR(VLOOKUP(B85,'Datos de Control'!$C$2:$D$894,2),"")</f>
        <v/>
      </c>
      <c r="D85" s="416"/>
      <c r="E85" s="346"/>
      <c r="F85" s="313"/>
      <c r="G85" s="342"/>
      <c r="H85" s="346"/>
      <c r="I85" s="287"/>
      <c r="J85" s="34"/>
      <c r="K85" s="35"/>
      <c r="L85" s="34"/>
      <c r="M85" s="35"/>
      <c r="N85" s="34"/>
      <c r="O85" s="35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4"/>
      <c r="AA85" s="35"/>
      <c r="AB85" s="34"/>
      <c r="AC85" s="35"/>
      <c r="AD85" s="90"/>
      <c r="AE85" s="313"/>
    </row>
    <row r="86" spans="1:31" ht="15.75" customHeight="1" collapsed="1" x14ac:dyDescent="0.3">
      <c r="A86" s="493" t="s">
        <v>31</v>
      </c>
      <c r="B86" s="494"/>
      <c r="C86" s="495"/>
      <c r="D86" s="416"/>
      <c r="E86" s="344">
        <f>SUM(E87:E89)</f>
        <v>0</v>
      </c>
      <c r="F86" s="309">
        <f t="shared" si="34"/>
        <v>0</v>
      </c>
      <c r="G86" s="342"/>
      <c r="H86" s="344">
        <f>SUM(H87:H89)</f>
        <v>0</v>
      </c>
      <c r="I86" s="288">
        <f t="shared" si="35"/>
        <v>0</v>
      </c>
      <c r="J86" s="36">
        <f>SUM(J87:J89)</f>
        <v>0</v>
      </c>
      <c r="K86" s="37">
        <f t="shared" si="36"/>
        <v>0</v>
      </c>
      <c r="L86" s="36">
        <f>SUM(L87:L89)</f>
        <v>0</v>
      </c>
      <c r="M86" s="37">
        <f t="shared" si="37"/>
        <v>0</v>
      </c>
      <c r="N86" s="36">
        <f>SUM(N87:N89)</f>
        <v>0</v>
      </c>
      <c r="O86" s="37">
        <f t="shared" si="38"/>
        <v>0</v>
      </c>
      <c r="P86" s="36">
        <f>SUM(P87:P89)</f>
        <v>0</v>
      </c>
      <c r="Q86" s="37">
        <f t="shared" si="39"/>
        <v>0</v>
      </c>
      <c r="R86" s="36">
        <f>SUM(R87:R89)</f>
        <v>0</v>
      </c>
      <c r="S86" s="37">
        <f t="shared" si="40"/>
        <v>0</v>
      </c>
      <c r="T86" s="36">
        <f>SUM(T87:T89)</f>
        <v>0</v>
      </c>
      <c r="U86" s="37">
        <f t="shared" si="41"/>
        <v>0</v>
      </c>
      <c r="V86" s="36">
        <f>SUM(V87:V89)</f>
        <v>0</v>
      </c>
      <c r="W86" s="37">
        <f t="shared" si="42"/>
        <v>0</v>
      </c>
      <c r="X86" s="36">
        <f>SUM(X87:X89)</f>
        <v>0</v>
      </c>
      <c r="Y86" s="37">
        <f t="shared" si="43"/>
        <v>0</v>
      </c>
      <c r="Z86" s="36">
        <f>SUM(Z87:Z89)</f>
        <v>0</v>
      </c>
      <c r="AA86" s="37">
        <f t="shared" si="44"/>
        <v>0</v>
      </c>
      <c r="AB86" s="36">
        <f>SUM(AB87:AB89)</f>
        <v>0</v>
      </c>
      <c r="AC86" s="37">
        <f t="shared" si="45"/>
        <v>0</v>
      </c>
      <c r="AD86" s="78">
        <f>SUM(AD87:AD89)</f>
        <v>0</v>
      </c>
      <c r="AE86" s="309">
        <f t="shared" si="46"/>
        <v>0</v>
      </c>
    </row>
    <row r="87" spans="1:31" hidden="1" outlineLevel="1" x14ac:dyDescent="0.3">
      <c r="A87" s="310"/>
      <c r="B87" s="49">
        <v>668</v>
      </c>
      <c r="C87" s="350" t="str">
        <f>IFERROR(VLOOKUP(B87,'Datos de Control'!$C$2:$D$894,2),"")</f>
        <v>Diferencias negativas de cambio</v>
      </c>
      <c r="D87" s="416"/>
      <c r="E87" s="345">
        <v>0</v>
      </c>
      <c r="F87" s="311"/>
      <c r="G87" s="342"/>
      <c r="H87" s="345">
        <f>IF($D87="V",+$E87*I$3,+$E87/12)</f>
        <v>0</v>
      </c>
      <c r="I87" s="286"/>
      <c r="J87" s="31">
        <f t="shared" ref="J87:J88" si="147">IF($D87="V",+$E87*K$3,+$E87/12)</f>
        <v>0</v>
      </c>
      <c r="K87" s="32"/>
      <c r="L87" s="31">
        <f t="shared" ref="L87:L88" si="148">IF($D87="V",+$E87*M$3,+$E87/12)</f>
        <v>0</v>
      </c>
      <c r="M87" s="32"/>
      <c r="N87" s="31">
        <f t="shared" ref="N87:N88" si="149">IF($D87="V",+$E87*O$3,+$E87/12)</f>
        <v>0</v>
      </c>
      <c r="O87" s="32"/>
      <c r="P87" s="31">
        <f t="shared" ref="P87:P88" si="150">IF($D87="V",+$E87*Q$3,+$E87/12)</f>
        <v>0</v>
      </c>
      <c r="Q87" s="32"/>
      <c r="R87" s="31">
        <f t="shared" ref="R87:R88" si="151">IF($D87="V",+$E87*S$3,+$E87/12)</f>
        <v>0</v>
      </c>
      <c r="S87" s="32"/>
      <c r="T87" s="31">
        <f t="shared" ref="T87:T88" si="152">IF($D87="V",+$E87*U$3,+$E87/12)</f>
        <v>0</v>
      </c>
      <c r="U87" s="32"/>
      <c r="V87" s="31">
        <f t="shared" ref="V87:V88" si="153">IF($D87="V",+$E87*W$3,+$E87/12)</f>
        <v>0</v>
      </c>
      <c r="W87" s="32"/>
      <c r="X87" s="31">
        <f t="shared" ref="X87:X88" si="154">IF($D87="V",+$E87*Y$3,+$E87/12)</f>
        <v>0</v>
      </c>
      <c r="Y87" s="32"/>
      <c r="Z87" s="31">
        <f t="shared" ref="Z87:Z88" si="155">IF($D87="V",+$E87*AA$3,+$E87/12)</f>
        <v>0</v>
      </c>
      <c r="AA87" s="32"/>
      <c r="AB87" s="31">
        <f t="shared" ref="AB87:AB88" si="156">IF($D87="V",+$E87*AC$3,+$E87/12)</f>
        <v>0</v>
      </c>
      <c r="AC87" s="32"/>
      <c r="AD87" s="76">
        <f t="shared" ref="AD87:AD88" si="157">IF($D87="V",+$E87*AE$3,+$E87/12)</f>
        <v>0</v>
      </c>
      <c r="AE87" s="311"/>
    </row>
    <row r="88" spans="1:31" hidden="1" outlineLevel="1" x14ac:dyDescent="0.3">
      <c r="A88" s="310"/>
      <c r="B88" s="49">
        <v>768</v>
      </c>
      <c r="C88" s="350" t="str">
        <f>IFERROR(VLOOKUP(B88,'Datos de Control'!$C$2:$D$894,2),"")</f>
        <v xml:space="preserve">Diferencias positivas de cambio </v>
      </c>
      <c r="D88" s="416"/>
      <c r="E88" s="345">
        <v>0</v>
      </c>
      <c r="F88" s="311"/>
      <c r="G88" s="342"/>
      <c r="H88" s="345">
        <f>IF($D88="V",+$E88*I$3,+$E88/12)</f>
        <v>0</v>
      </c>
      <c r="I88" s="286"/>
      <c r="J88" s="31">
        <f t="shared" si="147"/>
        <v>0</v>
      </c>
      <c r="K88" s="32"/>
      <c r="L88" s="31">
        <f t="shared" si="148"/>
        <v>0</v>
      </c>
      <c r="M88" s="32"/>
      <c r="N88" s="31">
        <f t="shared" si="149"/>
        <v>0</v>
      </c>
      <c r="O88" s="32"/>
      <c r="P88" s="31">
        <f t="shared" si="150"/>
        <v>0</v>
      </c>
      <c r="Q88" s="32"/>
      <c r="R88" s="31">
        <f t="shared" si="151"/>
        <v>0</v>
      </c>
      <c r="S88" s="32"/>
      <c r="T88" s="31">
        <f t="shared" si="152"/>
        <v>0</v>
      </c>
      <c r="U88" s="32"/>
      <c r="V88" s="31">
        <f t="shared" si="153"/>
        <v>0</v>
      </c>
      <c r="W88" s="32"/>
      <c r="X88" s="31">
        <f t="shared" si="154"/>
        <v>0</v>
      </c>
      <c r="Y88" s="32"/>
      <c r="Z88" s="31">
        <f t="shared" si="155"/>
        <v>0</v>
      </c>
      <c r="AA88" s="32"/>
      <c r="AB88" s="31">
        <f t="shared" si="156"/>
        <v>0</v>
      </c>
      <c r="AC88" s="32"/>
      <c r="AD88" s="76">
        <f t="shared" si="157"/>
        <v>0</v>
      </c>
      <c r="AE88" s="311"/>
    </row>
    <row r="89" spans="1:31" ht="15" hidden="1" customHeight="1" outlineLevel="1" x14ac:dyDescent="0.3">
      <c r="A89" s="312"/>
      <c r="B89" s="297"/>
      <c r="C89" s="354" t="str">
        <f>IFERROR(VLOOKUP(B89,'Datos de Control'!$C$2:$D$894,2),"")</f>
        <v/>
      </c>
      <c r="D89" s="416"/>
      <c r="E89" s="346"/>
      <c r="F89" s="313"/>
      <c r="G89" s="342"/>
      <c r="H89" s="346"/>
      <c r="I89" s="287"/>
      <c r="J89" s="34"/>
      <c r="K89" s="35"/>
      <c r="L89" s="34"/>
      <c r="M89" s="35"/>
      <c r="N89" s="34"/>
      <c r="O89" s="35"/>
      <c r="P89" s="34"/>
      <c r="Q89" s="35"/>
      <c r="R89" s="34"/>
      <c r="S89" s="35"/>
      <c r="T89" s="34"/>
      <c r="U89" s="35"/>
      <c r="V89" s="34"/>
      <c r="W89" s="35"/>
      <c r="X89" s="34"/>
      <c r="Y89" s="35"/>
      <c r="Z89" s="34"/>
      <c r="AA89" s="35"/>
      <c r="AB89" s="34"/>
      <c r="AC89" s="35"/>
      <c r="AD89" s="90"/>
      <c r="AE89" s="313"/>
    </row>
    <row r="90" spans="1:31" ht="15.75" customHeight="1" collapsed="1" thickBot="1" x14ac:dyDescent="0.35">
      <c r="A90" s="493" t="s">
        <v>32</v>
      </c>
      <c r="B90" s="494"/>
      <c r="C90" s="495"/>
      <c r="D90" s="416"/>
      <c r="E90" s="344">
        <f>SUM(E91:E93)</f>
        <v>0</v>
      </c>
      <c r="F90" s="309">
        <f t="shared" si="34"/>
        <v>0</v>
      </c>
      <c r="G90" s="342"/>
      <c r="H90" s="344">
        <f>SUM(H91:H93)</f>
        <v>0</v>
      </c>
      <c r="I90" s="288">
        <f t="shared" si="35"/>
        <v>0</v>
      </c>
      <c r="J90" s="36">
        <f>SUM(J91:J93)</f>
        <v>0</v>
      </c>
      <c r="K90" s="37">
        <f t="shared" si="36"/>
        <v>0</v>
      </c>
      <c r="L90" s="36">
        <f>SUM(L91:L93)</f>
        <v>0</v>
      </c>
      <c r="M90" s="37">
        <f t="shared" si="37"/>
        <v>0</v>
      </c>
      <c r="N90" s="36">
        <f>SUM(N91:N93)</f>
        <v>0</v>
      </c>
      <c r="O90" s="37">
        <f t="shared" si="38"/>
        <v>0</v>
      </c>
      <c r="P90" s="36">
        <f>SUM(P91:P93)</f>
        <v>0</v>
      </c>
      <c r="Q90" s="37">
        <f t="shared" si="39"/>
        <v>0</v>
      </c>
      <c r="R90" s="36">
        <f>SUM(R91:R93)</f>
        <v>0</v>
      </c>
      <c r="S90" s="37">
        <f t="shared" si="40"/>
        <v>0</v>
      </c>
      <c r="T90" s="36">
        <f>SUM(T91:T93)</f>
        <v>0</v>
      </c>
      <c r="U90" s="37">
        <f t="shared" si="41"/>
        <v>0</v>
      </c>
      <c r="V90" s="36">
        <f>SUM(V91:V93)</f>
        <v>0</v>
      </c>
      <c r="W90" s="37">
        <f t="shared" si="42"/>
        <v>0</v>
      </c>
      <c r="X90" s="36">
        <f>SUM(X91:X93)</f>
        <v>0</v>
      </c>
      <c r="Y90" s="37">
        <f t="shared" si="43"/>
        <v>0</v>
      </c>
      <c r="Z90" s="36">
        <f>SUM(Z91:Z93)</f>
        <v>0</v>
      </c>
      <c r="AA90" s="37">
        <f t="shared" si="44"/>
        <v>0</v>
      </c>
      <c r="AB90" s="36">
        <f>SUM(AB91:AB93)</f>
        <v>0</v>
      </c>
      <c r="AC90" s="37">
        <f t="shared" si="45"/>
        <v>0</v>
      </c>
      <c r="AD90" s="78">
        <f>SUM(AD91:AD93)</f>
        <v>0</v>
      </c>
      <c r="AE90" s="309">
        <f t="shared" si="46"/>
        <v>0</v>
      </c>
    </row>
    <row r="91" spans="1:31" hidden="1" outlineLevel="1" x14ac:dyDescent="0.3">
      <c r="A91" s="310"/>
      <c r="B91" s="49">
        <v>766</v>
      </c>
      <c r="C91" s="350" t="str">
        <f>IFERROR(VLOOKUP(B91,'Datos de Control'!$C$2:$D$894,2),"")</f>
        <v>Benef. participaciones y valores represent. de deuda</v>
      </c>
      <c r="D91" s="416"/>
      <c r="E91" s="345">
        <v>0</v>
      </c>
      <c r="F91" s="311"/>
      <c r="G91" s="342"/>
      <c r="H91" s="345">
        <f>IF($D91="V",+$E91*I$3,+$E91/12)</f>
        <v>0</v>
      </c>
      <c r="I91" s="286"/>
      <c r="J91" s="31">
        <f t="shared" ref="J91:J92" si="158">IF($D91="V",+$E91*K$3,+$E91/12)</f>
        <v>0</v>
      </c>
      <c r="K91" s="32"/>
      <c r="L91" s="31">
        <f t="shared" ref="L91:L92" si="159">IF($D91="V",+$E91*M$3,+$E91/12)</f>
        <v>0</v>
      </c>
      <c r="M91" s="32"/>
      <c r="N91" s="31">
        <f t="shared" ref="N91:N92" si="160">IF($D91="V",+$E91*O$3,+$E91/12)</f>
        <v>0</v>
      </c>
      <c r="O91" s="32"/>
      <c r="P91" s="31">
        <f t="shared" ref="P91:P92" si="161">IF($D91="V",+$E91*Q$3,+$E91/12)</f>
        <v>0</v>
      </c>
      <c r="Q91" s="32"/>
      <c r="R91" s="31">
        <f t="shared" ref="R91:R92" si="162">IF($D91="V",+$E91*S$3,+$E91/12)</f>
        <v>0</v>
      </c>
      <c r="S91" s="32"/>
      <c r="T91" s="31">
        <f t="shared" ref="T91:T92" si="163">IF($D91="V",+$E91*U$3,+$E91/12)</f>
        <v>0</v>
      </c>
      <c r="U91" s="32"/>
      <c r="V91" s="31">
        <f t="shared" ref="V91:V92" si="164">IF($D91="V",+$E91*W$3,+$E91/12)</f>
        <v>0</v>
      </c>
      <c r="W91" s="32"/>
      <c r="X91" s="31">
        <f t="shared" ref="X91:X92" si="165">IF($D91="V",+$E91*Y$3,+$E91/12)</f>
        <v>0</v>
      </c>
      <c r="Y91" s="32"/>
      <c r="Z91" s="31">
        <f t="shared" ref="Z91:Z92" si="166">IF($D91="V",+$E91*AA$3,+$E91/12)</f>
        <v>0</v>
      </c>
      <c r="AA91" s="32"/>
      <c r="AB91" s="31">
        <f t="shared" ref="AB91:AB92" si="167">IF($D91="V",+$E91*AC$3,+$E91/12)</f>
        <v>0</v>
      </c>
      <c r="AC91" s="32"/>
      <c r="AD91" s="76">
        <f t="shared" ref="AD91:AD92" si="168">IF($D91="V",+$E91*AE$3,+$E91/12)</f>
        <v>0</v>
      </c>
      <c r="AE91" s="311"/>
    </row>
    <row r="92" spans="1:31" hidden="1" outlineLevel="1" x14ac:dyDescent="0.3">
      <c r="A92" s="310"/>
      <c r="B92" s="49">
        <v>666</v>
      </c>
      <c r="C92" s="350" t="str">
        <f>IFERROR(VLOOKUP(B92,'Datos de Control'!$C$2:$D$894,2),"")</f>
        <v>Pérdidas en participaciones y valores rep. de deuda</v>
      </c>
      <c r="D92" s="416"/>
      <c r="E92" s="345">
        <v>0</v>
      </c>
      <c r="F92" s="311"/>
      <c r="G92" s="342"/>
      <c r="H92" s="345">
        <f>IF($D92="V",+$E92*I$3,+$E92/12)</f>
        <v>0</v>
      </c>
      <c r="I92" s="286"/>
      <c r="J92" s="31">
        <f t="shared" si="158"/>
        <v>0</v>
      </c>
      <c r="K92" s="32"/>
      <c r="L92" s="31">
        <f t="shared" si="159"/>
        <v>0</v>
      </c>
      <c r="M92" s="32"/>
      <c r="N92" s="31">
        <f t="shared" si="160"/>
        <v>0</v>
      </c>
      <c r="O92" s="32"/>
      <c r="P92" s="31">
        <f t="shared" si="161"/>
        <v>0</v>
      </c>
      <c r="Q92" s="32"/>
      <c r="R92" s="31">
        <f t="shared" si="162"/>
        <v>0</v>
      </c>
      <c r="S92" s="32"/>
      <c r="T92" s="31">
        <f t="shared" si="163"/>
        <v>0</v>
      </c>
      <c r="U92" s="32"/>
      <c r="V92" s="31">
        <f t="shared" si="164"/>
        <v>0</v>
      </c>
      <c r="W92" s="32"/>
      <c r="X92" s="31">
        <f t="shared" si="165"/>
        <v>0</v>
      </c>
      <c r="Y92" s="32"/>
      <c r="Z92" s="31">
        <f t="shared" si="166"/>
        <v>0</v>
      </c>
      <c r="AA92" s="32"/>
      <c r="AB92" s="31">
        <f t="shared" si="167"/>
        <v>0</v>
      </c>
      <c r="AC92" s="32"/>
      <c r="AD92" s="76">
        <f t="shared" si="168"/>
        <v>0</v>
      </c>
      <c r="AE92" s="311"/>
    </row>
    <row r="93" spans="1:31" ht="15.75" hidden="1" customHeight="1" outlineLevel="1" thickBot="1" x14ac:dyDescent="0.35">
      <c r="A93" s="310"/>
      <c r="B93" s="49"/>
      <c r="C93" s="353" t="str">
        <f>IFERROR(VLOOKUP(B93,'Datos de Control'!$C$2:$D$894,2),"")</f>
        <v/>
      </c>
      <c r="D93" s="416"/>
      <c r="E93" s="347"/>
      <c r="F93" s="314"/>
      <c r="G93" s="342"/>
      <c r="H93" s="347"/>
      <c r="I93" s="290"/>
      <c r="J93" s="40"/>
      <c r="K93" s="41"/>
      <c r="L93" s="40"/>
      <c r="M93" s="41"/>
      <c r="N93" s="40"/>
      <c r="O93" s="41"/>
      <c r="P93" s="40"/>
      <c r="Q93" s="41"/>
      <c r="R93" s="40"/>
      <c r="S93" s="41"/>
      <c r="T93" s="40"/>
      <c r="U93" s="41"/>
      <c r="V93" s="40"/>
      <c r="W93" s="41"/>
      <c r="X93" s="40"/>
      <c r="Y93" s="41"/>
      <c r="Z93" s="40"/>
      <c r="AA93" s="41"/>
      <c r="AB93" s="40"/>
      <c r="AC93" s="41"/>
      <c r="AD93" s="121"/>
      <c r="AE93" s="314"/>
    </row>
    <row r="94" spans="1:31" ht="17.25" customHeight="1" collapsed="1" thickBot="1" x14ac:dyDescent="0.35">
      <c r="A94" s="315"/>
      <c r="B94" s="298"/>
      <c r="C94" s="295" t="s">
        <v>942</v>
      </c>
      <c r="D94" s="416"/>
      <c r="E94" s="42">
        <f>+E73+E77+E82+E86+E90</f>
        <v>0</v>
      </c>
      <c r="F94" s="43">
        <f t="shared" ref="F94:F101" si="169">IFERROR(E94*100/E$4,"")</f>
        <v>0</v>
      </c>
      <c r="G94" s="342"/>
      <c r="H94" s="42">
        <f>+H73+H77+H82+H86+H90</f>
        <v>0</v>
      </c>
      <c r="I94" s="289">
        <f t="shared" ref="I94" si="170">IFERROR(H94*100/H$4,"")</f>
        <v>0</v>
      </c>
      <c r="J94" s="284">
        <f>+J73+J77+J82+J86+J90</f>
        <v>0</v>
      </c>
      <c r="K94" s="285">
        <f t="shared" ref="K94" si="171">IFERROR(J94*100/J$4,"")</f>
        <v>0</v>
      </c>
      <c r="L94" s="284">
        <f>+L73+L77+L82+L86+L90</f>
        <v>0</v>
      </c>
      <c r="M94" s="285">
        <f t="shared" ref="M94" si="172">IFERROR(L94*100/L$4,"")</f>
        <v>0</v>
      </c>
      <c r="N94" s="284">
        <f>+N73+N77+N82+N86+N90</f>
        <v>0</v>
      </c>
      <c r="O94" s="285">
        <f t="shared" ref="O94" si="173">IFERROR(N94*100/N$4,"")</f>
        <v>0</v>
      </c>
      <c r="P94" s="284">
        <f>+P73+P77+P82+P86+P90</f>
        <v>0</v>
      </c>
      <c r="Q94" s="285">
        <f t="shared" ref="Q94" si="174">IFERROR(P94*100/P$4,"")</f>
        <v>0</v>
      </c>
      <c r="R94" s="284">
        <f>+R73+R77+R82+R86+R90</f>
        <v>0</v>
      </c>
      <c r="S94" s="285">
        <f t="shared" ref="S94" si="175">IFERROR(R94*100/R$4,"")</f>
        <v>0</v>
      </c>
      <c r="T94" s="284">
        <f>+T73+T77+T82+T86+T90</f>
        <v>0</v>
      </c>
      <c r="U94" s="285">
        <f t="shared" ref="U94" si="176">IFERROR(T94*100/T$4,"")</f>
        <v>0</v>
      </c>
      <c r="V94" s="284">
        <f>+V73+V77+V82+V86+V90</f>
        <v>0</v>
      </c>
      <c r="W94" s="285">
        <f t="shared" ref="W94" si="177">IFERROR(V94*100/V$4,"")</f>
        <v>0</v>
      </c>
      <c r="X94" s="284">
        <f>+X73+X77+X82+X86+X90</f>
        <v>0</v>
      </c>
      <c r="Y94" s="285">
        <f t="shared" ref="Y94" si="178">IFERROR(X94*100/X$4,"")</f>
        <v>0</v>
      </c>
      <c r="Z94" s="284">
        <f>+Z73+Z77+Z82+Z86+Z90</f>
        <v>0</v>
      </c>
      <c r="AA94" s="285">
        <f t="shared" ref="AA94" si="179">IFERROR(Z94*100/Z$4,"")</f>
        <v>0</v>
      </c>
      <c r="AB94" s="284">
        <f>+AB73+AB77+AB82+AB86+AB90</f>
        <v>0</v>
      </c>
      <c r="AC94" s="285">
        <f t="shared" ref="AC94" si="180">IFERROR(AB94*100/AB$4,"")</f>
        <v>0</v>
      </c>
      <c r="AD94" s="291">
        <f>+AD73+AD77+AD82+AD86+AD90</f>
        <v>0</v>
      </c>
      <c r="AE94" s="43">
        <f t="shared" ref="AE94" si="181">IFERROR(AD94*100/AD$4,"")</f>
        <v>0</v>
      </c>
    </row>
    <row r="95" spans="1:31" ht="9" customHeight="1" thickBot="1" x14ac:dyDescent="0.35">
      <c r="A95" s="315"/>
      <c r="B95" s="299"/>
      <c r="C95" s="356"/>
      <c r="D95" s="416"/>
      <c r="E95" s="348"/>
      <c r="F95" s="349"/>
      <c r="G95" s="342"/>
      <c r="H95" s="348"/>
      <c r="I95" s="358"/>
      <c r="J95" s="361"/>
      <c r="K95" s="362"/>
      <c r="L95" s="363"/>
      <c r="M95" s="364"/>
      <c r="N95" s="363"/>
      <c r="O95" s="364"/>
      <c r="P95" s="363"/>
      <c r="Q95" s="364"/>
      <c r="R95" s="363"/>
      <c r="S95" s="364"/>
      <c r="T95" s="363"/>
      <c r="U95" s="364"/>
      <c r="V95" s="363"/>
      <c r="W95" s="364"/>
      <c r="X95" s="363"/>
      <c r="Y95" s="364"/>
      <c r="Z95" s="363"/>
      <c r="AA95" s="364"/>
      <c r="AB95" s="363"/>
      <c r="AC95" s="364"/>
      <c r="AD95" s="358"/>
      <c r="AE95" s="349"/>
    </row>
    <row r="96" spans="1:31" ht="17.25" customHeight="1" thickBot="1" x14ac:dyDescent="0.35">
      <c r="A96" s="315"/>
      <c r="B96" s="298"/>
      <c r="C96" s="308" t="s">
        <v>946</v>
      </c>
      <c r="D96" s="416"/>
      <c r="E96" s="42">
        <f>+E72+E94</f>
        <v>4880000</v>
      </c>
      <c r="F96" s="43">
        <f t="shared" si="169"/>
        <v>51.368421052631582</v>
      </c>
      <c r="G96" s="342"/>
      <c r="H96" s="42">
        <f>+H72+H94</f>
        <v>390333.33333333331</v>
      </c>
      <c r="I96" s="289">
        <f t="shared" ref="I96:I101" si="182">IFERROR(H96*100/H$4,"")</f>
        <v>51.359649122807014</v>
      </c>
      <c r="J96" s="284">
        <f>+J72+J94</f>
        <v>439333.33333333331</v>
      </c>
      <c r="K96" s="285">
        <f t="shared" ref="K96:K101" si="183">IFERROR(J96*100/J$4,"")</f>
        <v>51.384015594541907</v>
      </c>
      <c r="L96" s="284">
        <f>+L72+L94</f>
        <v>488333.33333333326</v>
      </c>
      <c r="M96" s="285">
        <f t="shared" ref="M96:M101" si="184">IFERROR(L96*100/L$4,"")</f>
        <v>51.403508771929822</v>
      </c>
      <c r="N96" s="284">
        <f>+N72+N94</f>
        <v>390333.33333333331</v>
      </c>
      <c r="O96" s="285">
        <f t="shared" ref="O96:O101" si="185">IFERROR(N96*100/N$4,"")</f>
        <v>51.359649122807014</v>
      </c>
      <c r="P96" s="284">
        <f>+P72+P94</f>
        <v>586333.33333333326</v>
      </c>
      <c r="Q96" s="285">
        <f t="shared" ref="Q96:Q101" si="186">IFERROR(P96*100/P$4,"")</f>
        <v>51.432748538011694</v>
      </c>
      <c r="R96" s="284">
        <f>+R72+R94</f>
        <v>341333.33333333343</v>
      </c>
      <c r="S96" s="285">
        <f t="shared" ref="S96:S101" si="187">IFERROR(R96*100/R$4,"")</f>
        <v>51.328320802005017</v>
      </c>
      <c r="T96" s="284">
        <f>+T72+T94</f>
        <v>390333.33333333331</v>
      </c>
      <c r="U96" s="285">
        <f t="shared" ref="U96:U101" si="188">IFERROR(T96*100/T$4,"")</f>
        <v>51.359649122807014</v>
      </c>
      <c r="V96" s="284">
        <f>+V72+V94</f>
        <v>145333.33333333334</v>
      </c>
      <c r="W96" s="285">
        <f t="shared" ref="W96:W101" si="189">IFERROR(V96*100/V$4,"")</f>
        <v>50.994152046783626</v>
      </c>
      <c r="X96" s="284">
        <f>+X72+X94</f>
        <v>439333.33333333331</v>
      </c>
      <c r="Y96" s="285">
        <f t="shared" ref="Y96:Y101" si="190">IFERROR(X96*100/X$4,"")</f>
        <v>51.384015594541907</v>
      </c>
      <c r="Z96" s="284">
        <f>+Z72+Z94</f>
        <v>488333.33333333326</v>
      </c>
      <c r="AA96" s="285">
        <f t="shared" ref="AA96:AA101" si="191">IFERROR(Z96*100/Z$4,"")</f>
        <v>51.403508771929822</v>
      </c>
      <c r="AB96" s="284">
        <f>+AB72+AB94</f>
        <v>439333.33333333331</v>
      </c>
      <c r="AC96" s="285">
        <f t="shared" ref="AC96:AC101" si="192">IFERROR(AB96*100/AB$4,"")</f>
        <v>51.384015594541907</v>
      </c>
      <c r="AD96" s="291">
        <f>+AD72+AD94</f>
        <v>341333.33333333343</v>
      </c>
      <c r="AE96" s="43">
        <f t="shared" ref="AE96:AE101" si="193">IFERROR(AD96*100/AD$4,"")</f>
        <v>51.328320802005017</v>
      </c>
    </row>
    <row r="97" spans="1:31" ht="15.75" customHeight="1" thickBot="1" x14ac:dyDescent="0.35">
      <c r="A97" s="493" t="s">
        <v>33</v>
      </c>
      <c r="B97" s="494"/>
      <c r="C97" s="495"/>
      <c r="D97" s="416"/>
      <c r="E97" s="344">
        <f>SUM(E98:E100)</f>
        <v>0</v>
      </c>
      <c r="F97" s="309">
        <f t="shared" si="169"/>
        <v>0</v>
      </c>
      <c r="G97" s="342"/>
      <c r="H97" s="344">
        <f>SUM(H98:H100)</f>
        <v>0</v>
      </c>
      <c r="I97" s="288">
        <f t="shared" si="182"/>
        <v>0</v>
      </c>
      <c r="J97" s="36">
        <f>SUM(J98:J100)</f>
        <v>0</v>
      </c>
      <c r="K97" s="37">
        <f t="shared" si="183"/>
        <v>0</v>
      </c>
      <c r="L97" s="36">
        <f>SUM(L98:L100)</f>
        <v>0</v>
      </c>
      <c r="M97" s="37">
        <f t="shared" si="184"/>
        <v>0</v>
      </c>
      <c r="N97" s="36">
        <f>SUM(N98:N100)</f>
        <v>0</v>
      </c>
      <c r="O97" s="37">
        <f t="shared" si="185"/>
        <v>0</v>
      </c>
      <c r="P97" s="36">
        <f>SUM(P98:P100)</f>
        <v>0</v>
      </c>
      <c r="Q97" s="37">
        <f t="shared" si="186"/>
        <v>0</v>
      </c>
      <c r="R97" s="36">
        <f>SUM(R98:R100)</f>
        <v>0</v>
      </c>
      <c r="S97" s="37">
        <f t="shared" si="187"/>
        <v>0</v>
      </c>
      <c r="T97" s="36">
        <f>SUM(T98:T100)</f>
        <v>0</v>
      </c>
      <c r="U97" s="37">
        <f t="shared" si="188"/>
        <v>0</v>
      </c>
      <c r="V97" s="36">
        <f>SUM(V98:V100)</f>
        <v>0</v>
      </c>
      <c r="W97" s="37">
        <f t="shared" si="189"/>
        <v>0</v>
      </c>
      <c r="X97" s="36">
        <f>SUM(X98:X100)</f>
        <v>0</v>
      </c>
      <c r="Y97" s="37">
        <f t="shared" si="190"/>
        <v>0</v>
      </c>
      <c r="Z97" s="36">
        <f>SUM(Z98:Z100)</f>
        <v>0</v>
      </c>
      <c r="AA97" s="37">
        <f t="shared" si="191"/>
        <v>0</v>
      </c>
      <c r="AB97" s="36">
        <f>SUM(AB98:AB100)</f>
        <v>0</v>
      </c>
      <c r="AC97" s="37">
        <f t="shared" si="192"/>
        <v>0</v>
      </c>
      <c r="AD97" s="78">
        <f>SUM(AD98:AD100)</f>
        <v>0</v>
      </c>
      <c r="AE97" s="309">
        <f t="shared" si="193"/>
        <v>0</v>
      </c>
    </row>
    <row r="98" spans="1:31" hidden="1" outlineLevel="1" x14ac:dyDescent="0.3">
      <c r="A98" s="310"/>
      <c r="B98" s="49">
        <v>6300</v>
      </c>
      <c r="C98" s="350" t="str">
        <f>IFERROR(VLOOKUP(B98,'Datos de Control'!$C$2:$D$894,2),"")</f>
        <v>Impuesto corriente</v>
      </c>
      <c r="D98" s="416"/>
      <c r="E98" s="345">
        <v>0</v>
      </c>
      <c r="F98" s="311">
        <f t="shared" si="169"/>
        <v>0</v>
      </c>
      <c r="G98" s="342"/>
      <c r="H98" s="345">
        <v>0</v>
      </c>
      <c r="I98" s="286">
        <f t="shared" si="182"/>
        <v>0</v>
      </c>
      <c r="J98" s="31">
        <v>0</v>
      </c>
      <c r="K98" s="32">
        <f t="shared" si="183"/>
        <v>0</v>
      </c>
      <c r="L98" s="31">
        <v>0</v>
      </c>
      <c r="M98" s="32">
        <f t="shared" si="184"/>
        <v>0</v>
      </c>
      <c r="N98" s="31">
        <v>0</v>
      </c>
      <c r="O98" s="32">
        <f t="shared" si="185"/>
        <v>0</v>
      </c>
      <c r="P98" s="31">
        <v>0</v>
      </c>
      <c r="Q98" s="32">
        <f t="shared" si="186"/>
        <v>0</v>
      </c>
      <c r="R98" s="31">
        <v>0</v>
      </c>
      <c r="S98" s="32">
        <f t="shared" si="187"/>
        <v>0</v>
      </c>
      <c r="T98" s="31">
        <v>0</v>
      </c>
      <c r="U98" s="32">
        <f t="shared" si="188"/>
        <v>0</v>
      </c>
      <c r="V98" s="31">
        <v>0</v>
      </c>
      <c r="W98" s="32">
        <f t="shared" si="189"/>
        <v>0</v>
      </c>
      <c r="X98" s="31">
        <v>0</v>
      </c>
      <c r="Y98" s="32">
        <f t="shared" si="190"/>
        <v>0</v>
      </c>
      <c r="Z98" s="31">
        <v>0</v>
      </c>
      <c r="AA98" s="32">
        <f t="shared" si="191"/>
        <v>0</v>
      </c>
      <c r="AB98" s="31">
        <v>0</v>
      </c>
      <c r="AC98" s="32">
        <f t="shared" si="192"/>
        <v>0</v>
      </c>
      <c r="AD98" s="76">
        <v>0</v>
      </c>
      <c r="AE98" s="311">
        <f t="shared" si="193"/>
        <v>0</v>
      </c>
    </row>
    <row r="99" spans="1:31" hidden="1" outlineLevel="1" x14ac:dyDescent="0.3">
      <c r="A99" s="310"/>
      <c r="B99" s="49">
        <v>6301</v>
      </c>
      <c r="C99" s="350" t="str">
        <f>IFERROR(VLOOKUP(B99,'Datos de Control'!$C$2:$D$894,2),"")</f>
        <v>Impuesto diferido</v>
      </c>
      <c r="D99" s="416"/>
      <c r="E99" s="345">
        <v>0</v>
      </c>
      <c r="F99" s="311">
        <f t="shared" si="169"/>
        <v>0</v>
      </c>
      <c r="G99" s="342"/>
      <c r="H99" s="345">
        <v>0</v>
      </c>
      <c r="I99" s="286">
        <f t="shared" si="182"/>
        <v>0</v>
      </c>
      <c r="J99" s="31">
        <v>0</v>
      </c>
      <c r="K99" s="32">
        <f t="shared" si="183"/>
        <v>0</v>
      </c>
      <c r="L99" s="31">
        <v>0</v>
      </c>
      <c r="M99" s="32">
        <f t="shared" si="184"/>
        <v>0</v>
      </c>
      <c r="N99" s="31">
        <v>0</v>
      </c>
      <c r="O99" s="32">
        <f t="shared" si="185"/>
        <v>0</v>
      </c>
      <c r="P99" s="31">
        <v>0</v>
      </c>
      <c r="Q99" s="32">
        <f t="shared" si="186"/>
        <v>0</v>
      </c>
      <c r="R99" s="31">
        <v>0</v>
      </c>
      <c r="S99" s="32">
        <f t="shared" si="187"/>
        <v>0</v>
      </c>
      <c r="T99" s="31">
        <v>0</v>
      </c>
      <c r="U99" s="32">
        <f t="shared" si="188"/>
        <v>0</v>
      </c>
      <c r="V99" s="31">
        <v>0</v>
      </c>
      <c r="W99" s="32">
        <f t="shared" si="189"/>
        <v>0</v>
      </c>
      <c r="X99" s="31">
        <v>0</v>
      </c>
      <c r="Y99" s="32">
        <f t="shared" si="190"/>
        <v>0</v>
      </c>
      <c r="Z99" s="31">
        <v>0</v>
      </c>
      <c r="AA99" s="32">
        <f t="shared" si="191"/>
        <v>0</v>
      </c>
      <c r="AB99" s="31">
        <v>0</v>
      </c>
      <c r="AC99" s="32">
        <f t="shared" si="192"/>
        <v>0</v>
      </c>
      <c r="AD99" s="76">
        <v>0</v>
      </c>
      <c r="AE99" s="311">
        <f t="shared" si="193"/>
        <v>0</v>
      </c>
    </row>
    <row r="100" spans="1:31" ht="15.75" hidden="1" customHeight="1" outlineLevel="1" thickBot="1" x14ac:dyDescent="0.35">
      <c r="A100" s="310"/>
      <c r="B100" s="49"/>
      <c r="C100" s="357" t="str">
        <f>IFERROR(VLOOKUP(B100,'Datos de Control'!$C$2:$D$894,2),"")</f>
        <v/>
      </c>
      <c r="D100" s="416"/>
      <c r="E100" s="347"/>
      <c r="F100" s="314"/>
      <c r="G100" s="342"/>
      <c r="H100" s="347"/>
      <c r="I100" s="290"/>
      <c r="J100" s="40"/>
      <c r="K100" s="41"/>
      <c r="L100" s="40"/>
      <c r="M100" s="41"/>
      <c r="N100" s="40"/>
      <c r="O100" s="41"/>
      <c r="P100" s="40"/>
      <c r="Q100" s="41"/>
      <c r="R100" s="40"/>
      <c r="S100" s="41"/>
      <c r="T100" s="40"/>
      <c r="U100" s="41"/>
      <c r="V100" s="40"/>
      <c r="W100" s="41"/>
      <c r="X100" s="40"/>
      <c r="Y100" s="41"/>
      <c r="Z100" s="40"/>
      <c r="AA100" s="41"/>
      <c r="AB100" s="40"/>
      <c r="AC100" s="41"/>
      <c r="AD100" s="121"/>
      <c r="AE100" s="314"/>
    </row>
    <row r="101" spans="1:31" ht="17.25" customHeight="1" collapsed="1" thickBot="1" x14ac:dyDescent="0.35">
      <c r="A101" s="316"/>
      <c r="B101" s="303"/>
      <c r="C101" s="308" t="s">
        <v>945</v>
      </c>
      <c r="D101" s="417"/>
      <c r="E101" s="329">
        <f>+E96+E97</f>
        <v>4880000</v>
      </c>
      <c r="F101" s="317">
        <f t="shared" si="169"/>
        <v>51.368421052631582</v>
      </c>
      <c r="G101" s="343"/>
      <c r="H101" s="329">
        <f>+H96+H97</f>
        <v>390333.33333333331</v>
      </c>
      <c r="I101" s="305">
        <f t="shared" si="182"/>
        <v>51.359649122807014</v>
      </c>
      <c r="J101" s="304">
        <f>+J96+J97</f>
        <v>439333.33333333331</v>
      </c>
      <c r="K101" s="306">
        <f t="shared" si="183"/>
        <v>51.384015594541907</v>
      </c>
      <c r="L101" s="304">
        <f>+L96+L97</f>
        <v>488333.33333333326</v>
      </c>
      <c r="M101" s="306">
        <f t="shared" si="184"/>
        <v>51.403508771929822</v>
      </c>
      <c r="N101" s="304">
        <f>+N96+N97</f>
        <v>390333.33333333331</v>
      </c>
      <c r="O101" s="306">
        <f t="shared" si="185"/>
        <v>51.359649122807014</v>
      </c>
      <c r="P101" s="304">
        <f>+P96+P97</f>
        <v>586333.33333333326</v>
      </c>
      <c r="Q101" s="306">
        <f t="shared" si="186"/>
        <v>51.432748538011694</v>
      </c>
      <c r="R101" s="304">
        <f>+R96+R97</f>
        <v>341333.33333333343</v>
      </c>
      <c r="S101" s="306">
        <f t="shared" si="187"/>
        <v>51.328320802005017</v>
      </c>
      <c r="T101" s="304">
        <f>+T96+T97</f>
        <v>390333.33333333331</v>
      </c>
      <c r="U101" s="306">
        <f t="shared" si="188"/>
        <v>51.359649122807014</v>
      </c>
      <c r="V101" s="304">
        <f>+V96+V97</f>
        <v>145333.33333333334</v>
      </c>
      <c r="W101" s="306">
        <f t="shared" si="189"/>
        <v>50.994152046783626</v>
      </c>
      <c r="X101" s="304">
        <f>+X96+X97</f>
        <v>439333.33333333331</v>
      </c>
      <c r="Y101" s="306">
        <f t="shared" si="190"/>
        <v>51.384015594541907</v>
      </c>
      <c r="Z101" s="304">
        <f>+Z96+Z97</f>
        <v>488333.33333333326</v>
      </c>
      <c r="AA101" s="306">
        <f t="shared" si="191"/>
        <v>51.403508771929822</v>
      </c>
      <c r="AB101" s="304">
        <f>+AB96+AB97</f>
        <v>439333.33333333331</v>
      </c>
      <c r="AC101" s="306">
        <f t="shared" si="192"/>
        <v>51.384015594541907</v>
      </c>
      <c r="AD101" s="359">
        <f>+AD96+AD97</f>
        <v>341333.33333333343</v>
      </c>
      <c r="AE101" s="317">
        <f t="shared" si="193"/>
        <v>51.328320802005017</v>
      </c>
    </row>
    <row r="102" spans="1:31" hidden="1" x14ac:dyDescent="0.3">
      <c r="A102" s="44"/>
      <c r="B102" s="300"/>
      <c r="C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1:31" hidden="1" x14ac:dyDescent="0.3">
      <c r="G103" s="47"/>
    </row>
    <row r="104" spans="1:31" hidden="1" x14ac:dyDescent="0.3">
      <c r="G104" s="47"/>
    </row>
    <row r="105" spans="1:31" hidden="1" x14ac:dyDescent="0.3">
      <c r="G105" s="47"/>
    </row>
    <row r="106" spans="1:31" hidden="1" x14ac:dyDescent="0.3">
      <c r="G106" s="47"/>
    </row>
    <row r="107" spans="1:31" hidden="1" x14ac:dyDescent="0.3"/>
    <row r="108" spans="1:31" hidden="1" x14ac:dyDescent="0.3"/>
    <row r="109" spans="1:31" hidden="1" x14ac:dyDescent="0.3"/>
    <row r="110" spans="1:31" hidden="1" x14ac:dyDescent="0.3"/>
    <row r="111" spans="1:31" hidden="1" x14ac:dyDescent="0.3"/>
    <row r="112" spans="1:31" hidden="1" x14ac:dyDescent="0.3"/>
    <row r="113" spans="2:2" hidden="1" x14ac:dyDescent="0.3"/>
    <row r="114" spans="2:2" hidden="1" x14ac:dyDescent="0.3"/>
    <row r="115" spans="2:2" hidden="1" x14ac:dyDescent="0.3">
      <c r="B115" s="302"/>
    </row>
    <row r="116" spans="2:2" hidden="1" x14ac:dyDescent="0.3">
      <c r="B116" s="302"/>
    </row>
    <row r="117" spans="2:2" hidden="1" x14ac:dyDescent="0.3"/>
    <row r="118" spans="2:2" hidden="1" x14ac:dyDescent="0.3"/>
    <row r="119" spans="2:2" hidden="1" x14ac:dyDescent="0.3"/>
    <row r="120" spans="2:2" hidden="1" x14ac:dyDescent="0.3">
      <c r="B120" s="302"/>
    </row>
    <row r="121" spans="2:2" hidden="1" x14ac:dyDescent="0.3"/>
    <row r="122" spans="2:2" hidden="1" x14ac:dyDescent="0.3">
      <c r="B122" s="302"/>
    </row>
    <row r="123" spans="2:2" hidden="1" x14ac:dyDescent="0.3"/>
    <row r="124" spans="2:2" hidden="1" x14ac:dyDescent="0.3"/>
    <row r="125" spans="2:2" hidden="1" x14ac:dyDescent="0.3"/>
    <row r="126" spans="2:2" hidden="1" x14ac:dyDescent="0.3">
      <c r="B126" s="302"/>
    </row>
  </sheetData>
  <mergeCells count="34">
    <mergeCell ref="A32:C32"/>
    <mergeCell ref="A39:C39"/>
    <mergeCell ref="A56:C56"/>
    <mergeCell ref="A86:C86"/>
    <mergeCell ref="H1:AA1"/>
    <mergeCell ref="E1:F1"/>
    <mergeCell ref="A1:C1"/>
    <mergeCell ref="X2:Y2"/>
    <mergeCell ref="Z2:AA2"/>
    <mergeCell ref="A90:C90"/>
    <mergeCell ref="A97:C97"/>
    <mergeCell ref="H2:I2"/>
    <mergeCell ref="J2:K2"/>
    <mergeCell ref="A61:C61"/>
    <mergeCell ref="A65:C65"/>
    <mergeCell ref="A68:C68"/>
    <mergeCell ref="A73:C73"/>
    <mergeCell ref="A77:C77"/>
    <mergeCell ref="A82:C82"/>
    <mergeCell ref="A2:C3"/>
    <mergeCell ref="A4:C4"/>
    <mergeCell ref="A10:C10"/>
    <mergeCell ref="A14:C14"/>
    <mergeCell ref="A18:C18"/>
    <mergeCell ref="A27:C27"/>
    <mergeCell ref="AB2:AC2"/>
    <mergeCell ref="AD2:AE2"/>
    <mergeCell ref="E2:F2"/>
    <mergeCell ref="L2:M2"/>
    <mergeCell ref="N2:O2"/>
    <mergeCell ref="P2:Q2"/>
    <mergeCell ref="R2:S2"/>
    <mergeCell ref="T2:U2"/>
    <mergeCell ref="V2:W2"/>
  </mergeCells>
  <conditionalFormatting sqref="A4:A11 E4:E5 A27:C27 E13 E25 A31:C32 A28:B30 A38:C39 A33:B37 A56:C56 A40:B54 A57:B59 A62:B62 A71:C71 A69:B70 E71:F71 A87:B88 A93:C93 A91:B92 E93:F93 E27:F27 E31:F32 E38:F39 E56:F56 A18:A25 E18:F18 E9:E10 A13">
    <cfRule type="expression" dxfId="2349" priority="2521">
      <formula>MOD(ROW(),2)</formula>
    </cfRule>
  </conditionalFormatting>
  <conditionalFormatting sqref="A80 A78:B79 A75 A74:B74 A5:B8 A11:B11 A19:B24 A28:B30 A33:B37 A40:B54 A57:B59 A62:B62 A69:B70 A87:B88 A91:B92 A98:B98 A99 D2 A1:A2 A4:C4 A102:F1048576 A9:C10 A25:C25 A18:C18 A31:C32 A38:C39 A56:C56 A61:C61 A71:C71 A77:C77 A90:C90 A93:C93 E3:F5 A100:C100 A27:C27 A26 C26 A73:C73 A97:C97 E95 E18:F18 A68:C68 A86:C86 E13:F13 E10 E86:F86 E68:F68 E97:F97 E73:F73 E100:F100 E93:F93 E90:F90 E77:F77 E71:F71 E61:F61 E56:F56 E38:F39 E31:F32 E25:F27 E9:F9 D1:E1 A13:B13">
    <cfRule type="cellIs" dxfId="2348" priority="2520" operator="equal">
      <formula>0</formula>
    </cfRule>
  </conditionalFormatting>
  <conditionalFormatting sqref="F4:F5 A80 A75 A74:B74 A78:B79 B4:C4 B9:C10 B5:B8 B18:C18 B11 B25:C25 F13 F25 B19:B24 E100:F100 A100:C100 A98:B98 A99 F9 B13">
    <cfRule type="expression" dxfId="2347" priority="2519">
      <formula>MOD(ROW(),2)</formula>
    </cfRule>
  </conditionalFormatting>
  <conditionalFormatting sqref="B80">
    <cfRule type="cellIs" dxfId="2346" priority="2518" operator="equal">
      <formula>0</formula>
    </cfRule>
  </conditionalFormatting>
  <conditionalFormatting sqref="B80">
    <cfRule type="expression" dxfId="2345" priority="2517">
      <formula>MOD(ROW(),2)</formula>
    </cfRule>
  </conditionalFormatting>
  <conditionalFormatting sqref="B75">
    <cfRule type="cellIs" dxfId="2344" priority="2516" operator="equal">
      <formula>0</formula>
    </cfRule>
  </conditionalFormatting>
  <conditionalFormatting sqref="B75">
    <cfRule type="expression" dxfId="2343" priority="2515">
      <formula>MOD(ROW(),2)</formula>
    </cfRule>
  </conditionalFormatting>
  <conditionalFormatting sqref="C5:C8">
    <cfRule type="expression" dxfId="2342" priority="2514">
      <formula>MOD(ROW(),2)</formula>
    </cfRule>
  </conditionalFormatting>
  <conditionalFormatting sqref="C13">
    <cfRule type="cellIs" dxfId="2341" priority="2513" operator="equal">
      <formula>0</formula>
    </cfRule>
  </conditionalFormatting>
  <conditionalFormatting sqref="C13">
    <cfRule type="expression" dxfId="2340" priority="2512">
      <formula>MOD(ROW(),2)</formula>
    </cfRule>
  </conditionalFormatting>
  <conditionalFormatting sqref="S14">
    <cfRule type="expression" dxfId="2339" priority="1804">
      <formula>MOD(ROW(),2)</formula>
    </cfRule>
  </conditionalFormatting>
  <conditionalFormatting sqref="S14">
    <cfRule type="cellIs" dxfId="2338" priority="1803" operator="equal">
      <formula>0</formula>
    </cfRule>
  </conditionalFormatting>
  <conditionalFormatting sqref="Q14">
    <cfRule type="expression" dxfId="2337" priority="1902">
      <formula>MOD(ROW(),2)</formula>
    </cfRule>
  </conditionalFormatting>
  <conditionalFormatting sqref="O14">
    <cfRule type="cellIs" dxfId="2336" priority="1999" operator="equal">
      <formula>0</formula>
    </cfRule>
  </conditionalFormatting>
  <conditionalFormatting sqref="A95 C95">
    <cfRule type="cellIs" dxfId="2335" priority="2435" operator="equal">
      <formula>0</formula>
    </cfRule>
  </conditionalFormatting>
  <conditionalFormatting sqref="A14:A15 E14 E17 A17">
    <cfRule type="expression" dxfId="2334" priority="2434">
      <formula>MOD(ROW(),2)</formula>
    </cfRule>
  </conditionalFormatting>
  <conditionalFormatting sqref="F98">
    <cfRule type="cellIs" dxfId="2333" priority="2485" operator="equal">
      <formula>0</formula>
    </cfRule>
  </conditionalFormatting>
  <conditionalFormatting sqref="F98">
    <cfRule type="expression" dxfId="2332" priority="2484">
      <formula>MOD(ROW(),2)</formula>
    </cfRule>
  </conditionalFormatting>
  <conditionalFormatting sqref="B99">
    <cfRule type="cellIs" dxfId="2331" priority="2483" operator="equal">
      <formula>0</formula>
    </cfRule>
  </conditionalFormatting>
  <conditionalFormatting sqref="B99">
    <cfRule type="expression" dxfId="2330" priority="2482">
      <formula>MOD(ROW(),2)</formula>
    </cfRule>
  </conditionalFormatting>
  <conditionalFormatting sqref="F99">
    <cfRule type="cellIs" dxfId="2329" priority="2481" operator="equal">
      <formula>0</formula>
    </cfRule>
  </conditionalFormatting>
  <conditionalFormatting sqref="F99">
    <cfRule type="expression" dxfId="2328" priority="2480">
      <formula>MOD(ROW(),2)</formula>
    </cfRule>
  </conditionalFormatting>
  <conditionalFormatting sqref="C99">
    <cfRule type="expression" dxfId="2327" priority="2479">
      <formula>MOD(ROW(),2)</formula>
    </cfRule>
  </conditionalFormatting>
  <conditionalFormatting sqref="N65:O65">
    <cfRule type="cellIs" dxfId="2326" priority="2019" operator="equal">
      <formula>0</formula>
    </cfRule>
  </conditionalFormatting>
  <conditionalFormatting sqref="N65:O65">
    <cfRule type="expression" dxfId="2325" priority="2014">
      <formula>MOD(ROW(),2)</formula>
    </cfRule>
  </conditionalFormatting>
  <conditionalFormatting sqref="L65:M65">
    <cfRule type="expression" dxfId="2324" priority="2112">
      <formula>MOD(ROW(),2)</formula>
    </cfRule>
  </conditionalFormatting>
  <conditionalFormatting sqref="E98:E99">
    <cfRule type="expression" dxfId="2323" priority="2458">
      <formula>MOD(ROW(),2)</formula>
    </cfRule>
  </conditionalFormatting>
  <conditionalFormatting sqref="E98:E99">
    <cfRule type="cellIs" dxfId="2322" priority="2457" operator="equal">
      <formula>0</formula>
    </cfRule>
  </conditionalFormatting>
  <conditionalFormatting sqref="E61:F61 A61:C61">
    <cfRule type="expression" dxfId="2321" priority="2456">
      <formula>MOD(ROW(),2)</formula>
    </cfRule>
  </conditionalFormatting>
  <conditionalFormatting sqref="E68:F68 A68:C68">
    <cfRule type="expression" dxfId="2320" priority="2455">
      <formula>MOD(ROW(),2)</formula>
    </cfRule>
  </conditionalFormatting>
  <conditionalFormatting sqref="E73:F73 A73:C73">
    <cfRule type="expression" dxfId="2319" priority="2454">
      <formula>MOD(ROW(),2)</formula>
    </cfRule>
  </conditionalFormatting>
  <conditionalFormatting sqref="E77:F77 A77:C77">
    <cfRule type="expression" dxfId="2318" priority="2453">
      <formula>MOD(ROW(),2)</formula>
    </cfRule>
  </conditionalFormatting>
  <conditionalFormatting sqref="E86:F86 A86:C86">
    <cfRule type="expression" dxfId="2317" priority="2452">
      <formula>MOD(ROW(),2)</formula>
    </cfRule>
  </conditionalFormatting>
  <conditionalFormatting sqref="E90:F90 A90:C90">
    <cfRule type="expression" dxfId="2316" priority="2451">
      <formula>MOD(ROW(),2)</formula>
    </cfRule>
  </conditionalFormatting>
  <conditionalFormatting sqref="E97:F97 A97:C97">
    <cfRule type="expression" dxfId="2315" priority="2450">
      <formula>MOD(ROW(),2)</formula>
    </cfRule>
  </conditionalFormatting>
  <conditionalFormatting sqref="E72:F72">
    <cfRule type="cellIs" dxfId="2314" priority="2437" operator="equal">
      <formula>0</formula>
    </cfRule>
  </conditionalFormatting>
  <conditionalFormatting sqref="C11">
    <cfRule type="expression" dxfId="2313" priority="2449">
      <formula>MOD(ROW(),2)</formula>
    </cfRule>
  </conditionalFormatting>
  <conditionalFormatting sqref="C19:C24">
    <cfRule type="expression" dxfId="2312" priority="2448">
      <formula>MOD(ROW(),2)</formula>
    </cfRule>
  </conditionalFormatting>
  <conditionalFormatting sqref="C28:C30">
    <cfRule type="expression" dxfId="2311" priority="2447">
      <formula>MOD(ROW(),2)</formula>
    </cfRule>
  </conditionalFormatting>
  <conditionalFormatting sqref="C33:C37">
    <cfRule type="expression" dxfId="2310" priority="2446">
      <formula>MOD(ROW(),2)</formula>
    </cfRule>
  </conditionalFormatting>
  <conditionalFormatting sqref="C40:C54">
    <cfRule type="expression" dxfId="2309" priority="2445">
      <formula>MOD(ROW(),2)</formula>
    </cfRule>
  </conditionalFormatting>
  <conditionalFormatting sqref="C57:C59">
    <cfRule type="expression" dxfId="2308" priority="2444">
      <formula>MOD(ROW(),2)</formula>
    </cfRule>
  </conditionalFormatting>
  <conditionalFormatting sqref="C69:C70">
    <cfRule type="expression" dxfId="2307" priority="2443">
      <formula>MOD(ROW(),2)</formula>
    </cfRule>
  </conditionalFormatting>
  <conditionalFormatting sqref="C74:C75">
    <cfRule type="expression" dxfId="2306" priority="2442">
      <formula>MOD(ROW(),2)</formula>
    </cfRule>
  </conditionalFormatting>
  <conditionalFormatting sqref="C78:C80">
    <cfRule type="expression" dxfId="2305" priority="2441">
      <formula>MOD(ROW(),2)</formula>
    </cfRule>
  </conditionalFormatting>
  <conditionalFormatting sqref="C87:C88">
    <cfRule type="expression" dxfId="2304" priority="2440">
      <formula>MOD(ROW(),2)</formula>
    </cfRule>
  </conditionalFormatting>
  <conditionalFormatting sqref="C91:C92">
    <cfRule type="expression" dxfId="2303" priority="2439">
      <formula>MOD(ROW(),2)</formula>
    </cfRule>
  </conditionalFormatting>
  <conditionalFormatting sqref="C98">
    <cfRule type="expression" dxfId="2302" priority="2438">
      <formula>MOD(ROW(),2)</formula>
    </cfRule>
  </conditionalFormatting>
  <conditionalFormatting sqref="A72 C72">
    <cfRule type="cellIs" dxfId="2301" priority="2436" operator="equal">
      <formula>0</formula>
    </cfRule>
  </conditionalFormatting>
  <conditionalFormatting sqref="E14 E17:F17 A15:B15 A14:C14 A17:B17">
    <cfRule type="cellIs" dxfId="2300" priority="2433" operator="equal">
      <formula>0</formula>
    </cfRule>
  </conditionalFormatting>
  <conditionalFormatting sqref="B14:C14 B15 F17 B17">
    <cfRule type="expression" dxfId="2299" priority="2432">
      <formula>MOD(ROW(),2)</formula>
    </cfRule>
  </conditionalFormatting>
  <conditionalFormatting sqref="C17">
    <cfRule type="cellIs" dxfId="2298" priority="2431" operator="equal">
      <formula>0</formula>
    </cfRule>
  </conditionalFormatting>
  <conditionalFormatting sqref="C17">
    <cfRule type="expression" dxfId="2297" priority="2430">
      <formula>MOD(ROW(),2)</formula>
    </cfRule>
  </conditionalFormatting>
  <conditionalFormatting sqref="C15">
    <cfRule type="expression" dxfId="2296" priority="2428">
      <formula>MOD(ROW(),2)</formula>
    </cfRule>
  </conditionalFormatting>
  <conditionalFormatting sqref="A16">
    <cfRule type="expression" dxfId="2295" priority="2427">
      <formula>MOD(ROW(),2)</formula>
    </cfRule>
  </conditionalFormatting>
  <conditionalFormatting sqref="A16:B16">
    <cfRule type="cellIs" dxfId="2294" priority="2426" operator="equal">
      <formula>0</formula>
    </cfRule>
  </conditionalFormatting>
  <conditionalFormatting sqref="B16">
    <cfRule type="expression" dxfId="2293" priority="2425">
      <formula>MOD(ROW(),2)</formula>
    </cfRule>
  </conditionalFormatting>
  <conditionalFormatting sqref="C16">
    <cfRule type="expression" dxfId="2292" priority="2423">
      <formula>MOD(ROW(),2)</formula>
    </cfRule>
  </conditionalFormatting>
  <conditionalFormatting sqref="A66:B66">
    <cfRule type="expression" dxfId="2291" priority="2422">
      <formula>MOD(ROW(),2)</formula>
    </cfRule>
  </conditionalFormatting>
  <conditionalFormatting sqref="A66:B66 A65:C65 E65:F65">
    <cfRule type="cellIs" dxfId="2290" priority="2421" operator="equal">
      <formula>0</formula>
    </cfRule>
  </conditionalFormatting>
  <conditionalFormatting sqref="E65:F65 A65:C65">
    <cfRule type="expression" dxfId="2289" priority="2416">
      <formula>MOD(ROW(),2)</formula>
    </cfRule>
  </conditionalFormatting>
  <conditionalFormatting sqref="C66">
    <cfRule type="expression" dxfId="2288" priority="2415">
      <formula>MOD(ROW(),2)</formula>
    </cfRule>
  </conditionalFormatting>
  <conditionalFormatting sqref="A101 E101:F101">
    <cfRule type="cellIs" dxfId="2287" priority="2405" operator="equal">
      <formula>0</formula>
    </cfRule>
  </conditionalFormatting>
  <conditionalFormatting sqref="A63:B63">
    <cfRule type="expression" dxfId="2286" priority="2414">
      <formula>MOD(ROW(),2)</formula>
    </cfRule>
  </conditionalFormatting>
  <conditionalFormatting sqref="A63:B63">
    <cfRule type="cellIs" dxfId="2285" priority="2413" operator="equal">
      <formula>0</formula>
    </cfRule>
  </conditionalFormatting>
  <conditionalFormatting sqref="C63">
    <cfRule type="expression" dxfId="2284" priority="2408">
      <formula>MOD(ROW(),2)</formula>
    </cfRule>
  </conditionalFormatting>
  <conditionalFormatting sqref="C62">
    <cfRule type="expression" dxfId="2283" priority="2407">
      <formula>MOD(ROW(),2)</formula>
    </cfRule>
  </conditionalFormatting>
  <conditionalFormatting sqref="A96 C96 E96:F96">
    <cfRule type="cellIs" dxfId="2282" priority="2406" operator="equal">
      <formula>0</formula>
    </cfRule>
  </conditionalFormatting>
  <conditionalFormatting sqref="C101">
    <cfRule type="cellIs" dxfId="2281" priority="2404" operator="equal">
      <formula>0</formula>
    </cfRule>
  </conditionalFormatting>
  <conditionalFormatting sqref="A83:B84 A82:C82 E82:F82">
    <cfRule type="cellIs" dxfId="2280" priority="2402" operator="equal">
      <formula>0</formula>
    </cfRule>
  </conditionalFormatting>
  <conditionalFormatting sqref="A83:B84">
    <cfRule type="expression" dxfId="2279" priority="2401">
      <formula>MOD(ROW(),2)</formula>
    </cfRule>
  </conditionalFormatting>
  <conditionalFormatting sqref="E82:F82 A82:C82">
    <cfRule type="expression" dxfId="2278" priority="2396">
      <formula>MOD(ROW(),2)</formula>
    </cfRule>
  </conditionalFormatting>
  <conditionalFormatting sqref="C83:C84">
    <cfRule type="expression" dxfId="2277" priority="2395">
      <formula>MOD(ROW(),2)</formula>
    </cfRule>
  </conditionalFormatting>
  <conditionalFormatting sqref="F14">
    <cfRule type="expression" dxfId="2276" priority="2394">
      <formula>MOD(ROW(),2)</formula>
    </cfRule>
  </conditionalFormatting>
  <conditionalFormatting sqref="F14">
    <cfRule type="cellIs" dxfId="2275" priority="2393" operator="equal">
      <formula>0</formula>
    </cfRule>
  </conditionalFormatting>
  <conditionalFormatting sqref="V97:W97">
    <cfRule type="expression" dxfId="2274" priority="1636">
      <formula>MOD(ROW(),2)</formula>
    </cfRule>
  </conditionalFormatting>
  <conditionalFormatting sqref="V72:W72">
    <cfRule type="cellIs" dxfId="2273" priority="1635" operator="equal">
      <formula>0</formula>
    </cfRule>
  </conditionalFormatting>
  <conditionalFormatting sqref="V14 V17">
    <cfRule type="expression" dxfId="2272" priority="1634">
      <formula>MOD(ROW(),2)</formula>
    </cfRule>
  </conditionalFormatting>
  <conditionalFormatting sqref="F10">
    <cfRule type="expression" dxfId="2271" priority="2389">
      <formula>MOD(ROW(),2)</formula>
    </cfRule>
  </conditionalFormatting>
  <conditionalFormatting sqref="F10">
    <cfRule type="cellIs" dxfId="2270" priority="2388" operator="equal">
      <formula>0</formula>
    </cfRule>
  </conditionalFormatting>
  <conditionalFormatting sqref="E94:F94">
    <cfRule type="cellIs" dxfId="2269" priority="2386" operator="equal">
      <formula>0</formula>
    </cfRule>
  </conditionalFormatting>
  <conditionalFormatting sqref="A94 C94">
    <cfRule type="cellIs" dxfId="2268" priority="2385" operator="equal">
      <formula>0</formula>
    </cfRule>
  </conditionalFormatting>
  <conditionalFormatting sqref="G2 G102:G1048576">
    <cfRule type="cellIs" dxfId="2267" priority="2384" operator="equal">
      <formula>0</formula>
    </cfRule>
  </conditionalFormatting>
  <conditionalFormatting sqref="H4:H5 H13 H25 H71:I71 H93:I93 H27:I27 H31:I32 H38:I39 H56:I56 H18:I18 H9:H10">
    <cfRule type="expression" dxfId="2266" priority="2383">
      <formula>MOD(ROW(),2)</formula>
    </cfRule>
  </conditionalFormatting>
  <conditionalFormatting sqref="H2 H102:I1048576 H4:I5 H95 H18:I18 H13:I13 H10 H86:I86 H68:I68 H97:I97 H73:I73 H100:I100 H93:I93 H90:I90 H77:I77 H71:I71 H61:I61 H56:I56 H38:I39 H31:I32 H25:I27 J2 L2 N2 P2 R2 T2 V2 X2 Z2 AB2 AD2 H9:I9 I3">
    <cfRule type="cellIs" dxfId="2265" priority="2382" operator="equal">
      <formula>0</formula>
    </cfRule>
  </conditionalFormatting>
  <conditionalFormatting sqref="I4:I5 I13 I25 H100:I100 I9">
    <cfRule type="expression" dxfId="2264" priority="2381">
      <formula>MOD(ROW(),2)</formula>
    </cfRule>
  </conditionalFormatting>
  <conditionalFormatting sqref="K98">
    <cfRule type="expression" dxfId="2263" priority="2255">
      <formula>MOD(ROW(),2)</formula>
    </cfRule>
  </conditionalFormatting>
  <conditionalFormatting sqref="U98">
    <cfRule type="cellIs" dxfId="2262" priority="1766" operator="equal">
      <formula>0</formula>
    </cfRule>
  </conditionalFormatting>
  <conditionalFormatting sqref="U98">
    <cfRule type="expression" dxfId="2261" priority="1765">
      <formula>MOD(ROW(),2)</formula>
    </cfRule>
  </conditionalFormatting>
  <conditionalFormatting sqref="S99">
    <cfRule type="cellIs" dxfId="2260" priority="1862" operator="equal">
      <formula>0</formula>
    </cfRule>
  </conditionalFormatting>
  <conditionalFormatting sqref="S99">
    <cfRule type="expression" dxfId="2259" priority="1861">
      <formula>MOD(ROW(),2)</formula>
    </cfRule>
  </conditionalFormatting>
  <conditionalFormatting sqref="P101:Q101">
    <cfRule type="cellIs" dxfId="2258" priority="1910" operator="equal">
      <formula>0</formula>
    </cfRule>
  </conditionalFormatting>
  <conditionalFormatting sqref="N101:O101">
    <cfRule type="cellIs" dxfId="2257" priority="2008" operator="equal">
      <formula>0</formula>
    </cfRule>
  </conditionalFormatting>
  <conditionalFormatting sqref="M98">
    <cfRule type="cellIs" dxfId="2256" priority="2158" operator="equal">
      <formula>0</formula>
    </cfRule>
  </conditionalFormatting>
  <conditionalFormatting sqref="M98">
    <cfRule type="expression" dxfId="2255" priority="2157">
      <formula>MOD(ROW(),2)</formula>
    </cfRule>
  </conditionalFormatting>
  <conditionalFormatting sqref="K98">
    <cfRule type="cellIs" dxfId="2254" priority="2256" operator="equal">
      <formula>0</formula>
    </cfRule>
  </conditionalFormatting>
  <conditionalFormatting sqref="I98">
    <cfRule type="cellIs" dxfId="2253" priority="2354" operator="equal">
      <formula>0</formula>
    </cfRule>
  </conditionalFormatting>
  <conditionalFormatting sqref="I98">
    <cfRule type="expression" dxfId="2252" priority="2353">
      <formula>MOD(ROW(),2)</formula>
    </cfRule>
  </conditionalFormatting>
  <conditionalFormatting sqref="I99">
    <cfRule type="cellIs" dxfId="2251" priority="2352" operator="equal">
      <formula>0</formula>
    </cfRule>
  </conditionalFormatting>
  <conditionalFormatting sqref="I99">
    <cfRule type="expression" dxfId="2250" priority="2351">
      <formula>MOD(ROW(),2)</formula>
    </cfRule>
  </conditionalFormatting>
  <conditionalFormatting sqref="T98:T99">
    <cfRule type="expression" dxfId="2249" priority="1742">
      <formula>MOD(ROW(),2)</formula>
    </cfRule>
  </conditionalFormatting>
  <conditionalFormatting sqref="T98:T99">
    <cfRule type="cellIs" dxfId="2248" priority="1741" operator="equal">
      <formula>0</formula>
    </cfRule>
  </conditionalFormatting>
  <conditionalFormatting sqref="R61:S61">
    <cfRule type="expression" dxfId="2247" priority="1838">
      <formula>MOD(ROW(),2)</formula>
    </cfRule>
  </conditionalFormatting>
  <conditionalFormatting sqref="N73:O73">
    <cfRule type="expression" dxfId="2246" priority="2032">
      <formula>MOD(ROW(),2)</formula>
    </cfRule>
  </conditionalFormatting>
  <conditionalFormatting sqref="L98:L99">
    <cfRule type="expression" dxfId="2245" priority="2134">
      <formula>MOD(ROW(),2)</formula>
    </cfRule>
  </conditionalFormatting>
  <conditionalFormatting sqref="L98:L99">
    <cfRule type="cellIs" dxfId="2244" priority="2133" operator="equal">
      <formula>0</formula>
    </cfRule>
  </conditionalFormatting>
  <conditionalFormatting sqref="J98:J99">
    <cfRule type="expression" dxfId="2243" priority="2232">
      <formula>MOD(ROW(),2)</formula>
    </cfRule>
  </conditionalFormatting>
  <conditionalFormatting sqref="J98:J99">
    <cfRule type="cellIs" dxfId="2242" priority="2231" operator="equal">
      <formula>0</formula>
    </cfRule>
  </conditionalFormatting>
  <conditionalFormatting sqref="J86:K86">
    <cfRule type="expression" dxfId="2241" priority="2226">
      <formula>MOD(ROW(),2)</formula>
    </cfRule>
  </conditionalFormatting>
  <conditionalFormatting sqref="H98:H99">
    <cfRule type="expression" dxfId="2240" priority="2330">
      <formula>MOD(ROW(),2)</formula>
    </cfRule>
  </conditionalFormatting>
  <conditionalFormatting sqref="H98:H99">
    <cfRule type="cellIs" dxfId="2239" priority="2329" operator="equal">
      <formula>0</formula>
    </cfRule>
  </conditionalFormatting>
  <conditionalFormatting sqref="H61:I61">
    <cfRule type="expression" dxfId="2238" priority="2328">
      <formula>MOD(ROW(),2)</formula>
    </cfRule>
  </conditionalFormatting>
  <conditionalFormatting sqref="H68:I68">
    <cfRule type="expression" dxfId="2237" priority="2327">
      <formula>MOD(ROW(),2)</formula>
    </cfRule>
  </conditionalFormatting>
  <conditionalFormatting sqref="H73:I73">
    <cfRule type="expression" dxfId="2236" priority="2326">
      <formula>MOD(ROW(),2)</formula>
    </cfRule>
  </conditionalFormatting>
  <conditionalFormatting sqref="H77:I77">
    <cfRule type="expression" dxfId="2235" priority="2325">
      <formula>MOD(ROW(),2)</formula>
    </cfRule>
  </conditionalFormatting>
  <conditionalFormatting sqref="H86:I86">
    <cfRule type="expression" dxfId="2234" priority="2324">
      <formula>MOD(ROW(),2)</formula>
    </cfRule>
  </conditionalFormatting>
  <conditionalFormatting sqref="H90:I90">
    <cfRule type="expression" dxfId="2233" priority="2323">
      <formula>MOD(ROW(),2)</formula>
    </cfRule>
  </conditionalFormatting>
  <conditionalFormatting sqref="H97:I97">
    <cfRule type="expression" dxfId="2232" priority="2322">
      <formula>MOD(ROW(),2)</formula>
    </cfRule>
  </conditionalFormatting>
  <conditionalFormatting sqref="H72:I72">
    <cfRule type="cellIs" dxfId="2231" priority="2321" operator="equal">
      <formula>0</formula>
    </cfRule>
  </conditionalFormatting>
  <conditionalFormatting sqref="H14 H17">
    <cfRule type="expression" dxfId="2230" priority="2320">
      <formula>MOD(ROW(),2)</formula>
    </cfRule>
  </conditionalFormatting>
  <conditionalFormatting sqref="H14 H17:I17">
    <cfRule type="cellIs" dxfId="2229" priority="2319" operator="equal">
      <formula>0</formula>
    </cfRule>
  </conditionalFormatting>
  <conditionalFormatting sqref="I17">
    <cfRule type="expression" dxfId="2228" priority="2318">
      <formula>MOD(ROW(),2)</formula>
    </cfRule>
  </conditionalFormatting>
  <conditionalFormatting sqref="V82:W82">
    <cfRule type="cellIs" dxfId="2227" priority="1614" operator="equal">
      <formula>0</formula>
    </cfRule>
  </conditionalFormatting>
  <conditionalFormatting sqref="H65:I65">
    <cfRule type="cellIs" dxfId="2226" priority="2313" operator="equal">
      <formula>0</formula>
    </cfRule>
  </conditionalFormatting>
  <conditionalFormatting sqref="Q99">
    <cfRule type="cellIs" dxfId="2225" priority="1960" operator="equal">
      <formula>0</formula>
    </cfRule>
  </conditionalFormatting>
  <conditionalFormatting sqref="Q99">
    <cfRule type="expression" dxfId="2224" priority="1959">
      <formula>MOD(ROW(),2)</formula>
    </cfRule>
  </conditionalFormatting>
  <conditionalFormatting sqref="H65:I65">
    <cfRule type="expression" dxfId="2223" priority="2308">
      <formula>MOD(ROW(),2)</formula>
    </cfRule>
  </conditionalFormatting>
  <conditionalFormatting sqref="H101:I101">
    <cfRule type="cellIs" dxfId="2222" priority="2302" operator="equal">
      <formula>0</formula>
    </cfRule>
  </conditionalFormatting>
  <conditionalFormatting sqref="P82:Q82">
    <cfRule type="expression" dxfId="2221" priority="1903">
      <formula>MOD(ROW(),2)</formula>
    </cfRule>
  </conditionalFormatting>
  <conditionalFormatting sqref="H96:I96">
    <cfRule type="cellIs" dxfId="2220" priority="2303" operator="equal">
      <formula>0</formula>
    </cfRule>
  </conditionalFormatting>
  <conditionalFormatting sqref="H82:I82">
    <cfRule type="cellIs" dxfId="2219" priority="2300" operator="equal">
      <formula>0</formula>
    </cfRule>
  </conditionalFormatting>
  <conditionalFormatting sqref="L94:M94">
    <cfRule type="cellIs" dxfId="2218" priority="2090" operator="equal">
      <formula>0</formula>
    </cfRule>
  </conditionalFormatting>
  <conditionalFormatting sqref="H82:I82">
    <cfRule type="expression" dxfId="2217" priority="2295">
      <formula>MOD(ROW(),2)</formula>
    </cfRule>
  </conditionalFormatting>
  <conditionalFormatting sqref="I14">
    <cfRule type="expression" dxfId="2216" priority="2294">
      <formula>MOD(ROW(),2)</formula>
    </cfRule>
  </conditionalFormatting>
  <conditionalFormatting sqref="I14">
    <cfRule type="cellIs" dxfId="2215" priority="2293" operator="equal">
      <formula>0</formula>
    </cfRule>
  </conditionalFormatting>
  <conditionalFormatting sqref="X14 X17">
    <cfRule type="expression" dxfId="2214" priority="1536">
      <formula>MOD(ROW(),2)</formula>
    </cfRule>
  </conditionalFormatting>
  <conditionalFormatting sqref="X14 X17:Y17">
    <cfRule type="cellIs" dxfId="2213" priority="1535" operator="equal">
      <formula>0</formula>
    </cfRule>
  </conditionalFormatting>
  <conditionalFormatting sqref="Y17">
    <cfRule type="expression" dxfId="2212" priority="1534">
      <formula>MOD(ROW(),2)</formula>
    </cfRule>
  </conditionalFormatting>
  <conditionalFormatting sqref="I10">
    <cfRule type="expression" dxfId="2211" priority="2289">
      <formula>MOD(ROW(),2)</formula>
    </cfRule>
  </conditionalFormatting>
  <conditionalFormatting sqref="I10">
    <cfRule type="cellIs" dxfId="2210" priority="2288" operator="equal">
      <formula>0</formula>
    </cfRule>
  </conditionalFormatting>
  <conditionalFormatting sqref="H94:I94">
    <cfRule type="cellIs" dxfId="2209" priority="2286" operator="equal">
      <formula>0</formula>
    </cfRule>
  </conditionalFormatting>
  <conditionalFormatting sqref="J4 J13 J25 J71:K71 J93:K93 J27:K27 J31:K32 J38:K39 J56:K56 J18:K18 J9:J10">
    <cfRule type="expression" dxfId="2208" priority="2285">
      <formula>MOD(ROW(),2)</formula>
    </cfRule>
  </conditionalFormatting>
  <conditionalFormatting sqref="J102:K1048576 J4:K4 J95 J18:K18 J13:K13 J10 J86:K86 J68:K68 J97:K97 J73:K73 J100:K100 J93:K93 J90:K90 J77:K77 J71:K71 J61:K61 J56:K56 J38:K39 J31:K32 J25:K27 J3 J9:K9">
    <cfRule type="cellIs" dxfId="2207" priority="2284" operator="equal">
      <formula>0</formula>
    </cfRule>
  </conditionalFormatting>
  <conditionalFormatting sqref="K4 K13 K25 J100:K100 K9">
    <cfRule type="expression" dxfId="2206" priority="2283">
      <formula>MOD(ROW(),2)</formula>
    </cfRule>
  </conditionalFormatting>
  <conditionalFormatting sqref="W98">
    <cfRule type="cellIs" dxfId="2205" priority="1668" operator="equal">
      <formula>0</formula>
    </cfRule>
  </conditionalFormatting>
  <conditionalFormatting sqref="W98">
    <cfRule type="expression" dxfId="2204" priority="1667">
      <formula>MOD(ROW(),2)</formula>
    </cfRule>
  </conditionalFormatting>
  <conditionalFormatting sqref="U99">
    <cfRule type="cellIs" dxfId="2203" priority="1764" operator="equal">
      <formula>0</formula>
    </cfRule>
  </conditionalFormatting>
  <conditionalFormatting sqref="U99">
    <cfRule type="expression" dxfId="2202" priority="1763">
      <formula>MOD(ROW(),2)</formula>
    </cfRule>
  </conditionalFormatting>
  <conditionalFormatting sqref="R101:S101">
    <cfRule type="cellIs" dxfId="2201" priority="1812" operator="equal">
      <formula>0</formula>
    </cfRule>
  </conditionalFormatting>
  <conditionalFormatting sqref="O98">
    <cfRule type="cellIs" dxfId="2200" priority="2060" operator="equal">
      <formula>0</formula>
    </cfRule>
  </conditionalFormatting>
  <conditionalFormatting sqref="O98">
    <cfRule type="expression" dxfId="2199" priority="2059">
      <formula>MOD(ROW(),2)</formula>
    </cfRule>
  </conditionalFormatting>
  <conditionalFormatting sqref="L82:M82">
    <cfRule type="cellIs" dxfId="2198" priority="2104" operator="equal">
      <formula>0</formula>
    </cfRule>
  </conditionalFormatting>
  <conditionalFormatting sqref="J82:K82">
    <cfRule type="cellIs" dxfId="2197" priority="2202" operator="equal">
      <formula>0</formula>
    </cfRule>
  </conditionalFormatting>
  <conditionalFormatting sqref="K99">
    <cfRule type="cellIs" dxfId="2196" priority="2254" operator="equal">
      <formula>0</formula>
    </cfRule>
  </conditionalFormatting>
  <conditionalFormatting sqref="K99">
    <cfRule type="expression" dxfId="2195" priority="2253">
      <formula>MOD(ROW(),2)</formula>
    </cfRule>
  </conditionalFormatting>
  <conditionalFormatting sqref="V98:V99">
    <cfRule type="expression" dxfId="2194" priority="1644">
      <formula>MOD(ROW(),2)</formula>
    </cfRule>
  </conditionalFormatting>
  <conditionalFormatting sqref="V98:V99">
    <cfRule type="cellIs" dxfId="2193" priority="1643" operator="equal">
      <formula>0</formula>
    </cfRule>
  </conditionalFormatting>
  <conditionalFormatting sqref="T61:U61">
    <cfRule type="expression" dxfId="2192" priority="1740">
      <formula>MOD(ROW(),2)</formula>
    </cfRule>
  </conditionalFormatting>
  <conditionalFormatting sqref="P73:Q73">
    <cfRule type="expression" dxfId="2191" priority="1934">
      <formula>MOD(ROW(),2)</formula>
    </cfRule>
  </conditionalFormatting>
  <conditionalFormatting sqref="N98:N99">
    <cfRule type="expression" dxfId="2190" priority="2036">
      <formula>MOD(ROW(),2)</formula>
    </cfRule>
  </conditionalFormatting>
  <conditionalFormatting sqref="N98:N99">
    <cfRule type="cellIs" dxfId="2189" priority="2035" operator="equal">
      <formula>0</formula>
    </cfRule>
  </conditionalFormatting>
  <conditionalFormatting sqref="L86:M86">
    <cfRule type="expression" dxfId="2188" priority="2128">
      <formula>MOD(ROW(),2)</formula>
    </cfRule>
  </conditionalFormatting>
  <conditionalFormatting sqref="J61:K61">
    <cfRule type="expression" dxfId="2187" priority="2230">
      <formula>MOD(ROW(),2)</formula>
    </cfRule>
  </conditionalFormatting>
  <conditionalFormatting sqref="J68:K68">
    <cfRule type="expression" dxfId="2186" priority="2229">
      <formula>MOD(ROW(),2)</formula>
    </cfRule>
  </conditionalFormatting>
  <conditionalFormatting sqref="J73:K73">
    <cfRule type="expression" dxfId="2185" priority="2228">
      <formula>MOD(ROW(),2)</formula>
    </cfRule>
  </conditionalFormatting>
  <conditionalFormatting sqref="J77:K77">
    <cfRule type="expression" dxfId="2184" priority="2227">
      <formula>MOD(ROW(),2)</formula>
    </cfRule>
  </conditionalFormatting>
  <conditionalFormatting sqref="J90:K90">
    <cfRule type="expression" dxfId="2183" priority="2225">
      <formula>MOD(ROW(),2)</formula>
    </cfRule>
  </conditionalFormatting>
  <conditionalFormatting sqref="J97:K97">
    <cfRule type="expression" dxfId="2182" priority="2224">
      <formula>MOD(ROW(),2)</formula>
    </cfRule>
  </conditionalFormatting>
  <conditionalFormatting sqref="J72:K72">
    <cfRule type="cellIs" dxfId="2181" priority="2223" operator="equal">
      <formula>0</formula>
    </cfRule>
  </conditionalFormatting>
  <conditionalFormatting sqref="J14 J17">
    <cfRule type="expression" dxfId="2180" priority="2222">
      <formula>MOD(ROW(),2)</formula>
    </cfRule>
  </conditionalFormatting>
  <conditionalFormatting sqref="J14 J17:K17">
    <cfRule type="cellIs" dxfId="2179" priority="2221" operator="equal">
      <formula>0</formula>
    </cfRule>
  </conditionalFormatting>
  <conditionalFormatting sqref="K17">
    <cfRule type="expression" dxfId="2178" priority="2220">
      <formula>MOD(ROW(),2)</formula>
    </cfRule>
  </conditionalFormatting>
  <conditionalFormatting sqref="X82:Y82">
    <cfRule type="cellIs" dxfId="2177" priority="1516" operator="equal">
      <formula>0</formula>
    </cfRule>
  </conditionalFormatting>
  <conditionalFormatting sqref="J65:K65">
    <cfRule type="cellIs" dxfId="2176" priority="2215" operator="equal">
      <formula>0</formula>
    </cfRule>
  </conditionalFormatting>
  <conditionalFormatting sqref="J65:K65">
    <cfRule type="expression" dxfId="2175" priority="2210">
      <formula>MOD(ROW(),2)</formula>
    </cfRule>
  </conditionalFormatting>
  <conditionalFormatting sqref="J101:K101">
    <cfRule type="cellIs" dxfId="2174" priority="2204" operator="equal">
      <formula>0</formula>
    </cfRule>
  </conditionalFormatting>
  <conditionalFormatting sqref="R82:S82">
    <cfRule type="expression" dxfId="2173" priority="1805">
      <formula>MOD(ROW(),2)</formula>
    </cfRule>
  </conditionalFormatting>
  <conditionalFormatting sqref="J96:K96">
    <cfRule type="cellIs" dxfId="2172" priority="2205" operator="equal">
      <formula>0</formula>
    </cfRule>
  </conditionalFormatting>
  <conditionalFormatting sqref="N94:O94">
    <cfRule type="cellIs" dxfId="2171" priority="1992" operator="equal">
      <formula>0</formula>
    </cfRule>
  </conditionalFormatting>
  <conditionalFormatting sqref="J82:K82">
    <cfRule type="expression" dxfId="2170" priority="2197">
      <formula>MOD(ROW(),2)</formula>
    </cfRule>
  </conditionalFormatting>
  <conditionalFormatting sqref="K14">
    <cfRule type="expression" dxfId="2169" priority="2196">
      <formula>MOD(ROW(),2)</formula>
    </cfRule>
  </conditionalFormatting>
  <conditionalFormatting sqref="K14">
    <cfRule type="cellIs" dxfId="2168" priority="2195" operator="equal">
      <formula>0</formula>
    </cfRule>
  </conditionalFormatting>
  <conditionalFormatting sqref="Z14 Z17">
    <cfRule type="expression" dxfId="2167" priority="1438">
      <formula>MOD(ROW(),2)</formula>
    </cfRule>
  </conditionalFormatting>
  <conditionalFormatting sqref="Z14 Z17:AA17">
    <cfRule type="cellIs" dxfId="2166" priority="1437" operator="equal">
      <formula>0</formula>
    </cfRule>
  </conditionalFormatting>
  <conditionalFormatting sqref="AA17">
    <cfRule type="expression" dxfId="2165" priority="1436">
      <formula>MOD(ROW(),2)</formula>
    </cfRule>
  </conditionalFormatting>
  <conditionalFormatting sqref="K10">
    <cfRule type="expression" dxfId="2164" priority="2191">
      <formula>MOD(ROW(),2)</formula>
    </cfRule>
  </conditionalFormatting>
  <conditionalFormatting sqref="K10">
    <cfRule type="cellIs" dxfId="2163" priority="2190" operator="equal">
      <formula>0</formula>
    </cfRule>
  </conditionalFormatting>
  <conditionalFormatting sqref="J94:K94">
    <cfRule type="cellIs" dxfId="2162" priority="2188" operator="equal">
      <formula>0</formula>
    </cfRule>
  </conditionalFormatting>
  <conditionalFormatting sqref="L4 L13 L25 L71:M71 L93:M93 L27:M27 L31:M32 L38:M39 L56:M56 L18:M18 L9:L10">
    <cfRule type="expression" dxfId="2161" priority="2187">
      <formula>MOD(ROW(),2)</formula>
    </cfRule>
  </conditionalFormatting>
  <conditionalFormatting sqref="L102:M1048576 L4:M4 L95 L18:M18 L13:M13 L10 L86:M86 L68:M68 L97:M97 L73:M73 L100:M100 L93:M93 L90:M90 L77:M77 L71:M71 L61:M61 L56:M56 L38:M39 L31:M32 L25:M27 L3 L9:M9">
    <cfRule type="cellIs" dxfId="2160" priority="2186" operator="equal">
      <formula>0</formula>
    </cfRule>
  </conditionalFormatting>
  <conditionalFormatting sqref="M4 M13 M25 L100:M100 M9">
    <cfRule type="expression" dxfId="2159" priority="2185">
      <formula>MOD(ROW(),2)</formula>
    </cfRule>
  </conditionalFormatting>
  <conditionalFormatting sqref="Y98">
    <cfRule type="cellIs" dxfId="2158" priority="1570" operator="equal">
      <formula>0</formula>
    </cfRule>
  </conditionalFormatting>
  <conditionalFormatting sqref="Y98">
    <cfRule type="expression" dxfId="2157" priority="1569">
      <formula>MOD(ROW(),2)</formula>
    </cfRule>
  </conditionalFormatting>
  <conditionalFormatting sqref="W99">
    <cfRule type="cellIs" dxfId="2156" priority="1666" operator="equal">
      <formula>0</formula>
    </cfRule>
  </conditionalFormatting>
  <conditionalFormatting sqref="W99">
    <cfRule type="expression" dxfId="2155" priority="1665">
      <formula>MOD(ROW(),2)</formula>
    </cfRule>
  </conditionalFormatting>
  <conditionalFormatting sqref="T101:U101">
    <cfRule type="cellIs" dxfId="2154" priority="1714" operator="equal">
      <formula>0</formula>
    </cfRule>
  </conditionalFormatting>
  <conditionalFormatting sqref="Q98">
    <cfRule type="cellIs" dxfId="2153" priority="1962" operator="equal">
      <formula>0</formula>
    </cfRule>
  </conditionalFormatting>
  <conditionalFormatting sqref="Q98">
    <cfRule type="expression" dxfId="2152" priority="1961">
      <formula>MOD(ROW(),2)</formula>
    </cfRule>
  </conditionalFormatting>
  <conditionalFormatting sqref="N82:O82">
    <cfRule type="cellIs" dxfId="2151" priority="2006" operator="equal">
      <formula>0</formula>
    </cfRule>
  </conditionalFormatting>
  <conditionalFormatting sqref="M99">
    <cfRule type="cellIs" dxfId="2150" priority="2156" operator="equal">
      <formula>0</formula>
    </cfRule>
  </conditionalFormatting>
  <conditionalFormatting sqref="M99">
    <cfRule type="expression" dxfId="2149" priority="2155">
      <formula>MOD(ROW(),2)</formula>
    </cfRule>
  </conditionalFormatting>
  <conditionalFormatting sqref="X98:X99">
    <cfRule type="expression" dxfId="2148" priority="1546">
      <formula>MOD(ROW(),2)</formula>
    </cfRule>
  </conditionalFormatting>
  <conditionalFormatting sqref="X98:X99">
    <cfRule type="cellIs" dxfId="2147" priority="1545" operator="equal">
      <formula>0</formula>
    </cfRule>
  </conditionalFormatting>
  <conditionalFormatting sqref="V61:W61">
    <cfRule type="expression" dxfId="2146" priority="1642">
      <formula>MOD(ROW(),2)</formula>
    </cfRule>
  </conditionalFormatting>
  <conditionalFormatting sqref="R73:S73">
    <cfRule type="expression" dxfId="2145" priority="1836">
      <formula>MOD(ROW(),2)</formula>
    </cfRule>
  </conditionalFormatting>
  <conditionalFormatting sqref="P98:P99">
    <cfRule type="expression" dxfId="2144" priority="1938">
      <formula>MOD(ROW(),2)</formula>
    </cfRule>
  </conditionalFormatting>
  <conditionalFormatting sqref="P98:P99">
    <cfRule type="cellIs" dxfId="2143" priority="1937" operator="equal">
      <formula>0</formula>
    </cfRule>
  </conditionalFormatting>
  <conditionalFormatting sqref="N86:O86">
    <cfRule type="expression" dxfId="2142" priority="2030">
      <formula>MOD(ROW(),2)</formula>
    </cfRule>
  </conditionalFormatting>
  <conditionalFormatting sqref="L61:M61">
    <cfRule type="expression" dxfId="2141" priority="2132">
      <formula>MOD(ROW(),2)</formula>
    </cfRule>
  </conditionalFormatting>
  <conditionalFormatting sqref="L68:M68">
    <cfRule type="expression" dxfId="2140" priority="2131">
      <formula>MOD(ROW(),2)</formula>
    </cfRule>
  </conditionalFormatting>
  <conditionalFormatting sqref="L73:M73">
    <cfRule type="expression" dxfId="2139" priority="2130">
      <formula>MOD(ROW(),2)</formula>
    </cfRule>
  </conditionalFormatting>
  <conditionalFormatting sqref="L77:M77">
    <cfRule type="expression" dxfId="2138" priority="2129">
      <formula>MOD(ROW(),2)</formula>
    </cfRule>
  </conditionalFormatting>
  <conditionalFormatting sqref="L90:M90">
    <cfRule type="expression" dxfId="2137" priority="2127">
      <formula>MOD(ROW(),2)</formula>
    </cfRule>
  </conditionalFormatting>
  <conditionalFormatting sqref="L97:M97">
    <cfRule type="expression" dxfId="2136" priority="2126">
      <formula>MOD(ROW(),2)</formula>
    </cfRule>
  </conditionalFormatting>
  <conditionalFormatting sqref="L72:M72">
    <cfRule type="cellIs" dxfId="2135" priority="2125" operator="equal">
      <formula>0</formula>
    </cfRule>
  </conditionalFormatting>
  <conditionalFormatting sqref="L14 L17">
    <cfRule type="expression" dxfId="2134" priority="2124">
      <formula>MOD(ROW(),2)</formula>
    </cfRule>
  </conditionalFormatting>
  <conditionalFormatting sqref="L14 L17:M17">
    <cfRule type="cellIs" dxfId="2133" priority="2123" operator="equal">
      <formula>0</formula>
    </cfRule>
  </conditionalFormatting>
  <conditionalFormatting sqref="M17">
    <cfRule type="expression" dxfId="2132" priority="2122">
      <formula>MOD(ROW(),2)</formula>
    </cfRule>
  </conditionalFormatting>
  <conditionalFormatting sqref="Z82:AA82">
    <cfRule type="cellIs" dxfId="2131" priority="1418" operator="equal">
      <formula>0</formula>
    </cfRule>
  </conditionalFormatting>
  <conditionalFormatting sqref="L65:M65">
    <cfRule type="cellIs" dxfId="2130" priority="2117" operator="equal">
      <formula>0</formula>
    </cfRule>
  </conditionalFormatting>
  <conditionalFormatting sqref="L101:M101">
    <cfRule type="cellIs" dxfId="2129" priority="2106" operator="equal">
      <formula>0</formula>
    </cfRule>
  </conditionalFormatting>
  <conditionalFormatting sqref="T82:U82">
    <cfRule type="expression" dxfId="2128" priority="1707">
      <formula>MOD(ROW(),2)</formula>
    </cfRule>
  </conditionalFormatting>
  <conditionalFormatting sqref="L96:M96">
    <cfRule type="cellIs" dxfId="2127" priority="2107" operator="equal">
      <formula>0</formula>
    </cfRule>
  </conditionalFormatting>
  <conditionalFormatting sqref="P94:Q94">
    <cfRule type="cellIs" dxfId="2126" priority="1894" operator="equal">
      <formula>0</formula>
    </cfRule>
  </conditionalFormatting>
  <conditionalFormatting sqref="L82:M82">
    <cfRule type="expression" dxfId="2125" priority="2099">
      <formula>MOD(ROW(),2)</formula>
    </cfRule>
  </conditionalFormatting>
  <conditionalFormatting sqref="M14">
    <cfRule type="expression" dxfId="2124" priority="2098">
      <formula>MOD(ROW(),2)</formula>
    </cfRule>
  </conditionalFormatting>
  <conditionalFormatting sqref="M14">
    <cfRule type="cellIs" dxfId="2123" priority="2097" operator="equal">
      <formula>0</formula>
    </cfRule>
  </conditionalFormatting>
  <conditionalFormatting sqref="AB14 AB17">
    <cfRule type="expression" dxfId="2122" priority="1340">
      <formula>MOD(ROW(),2)</formula>
    </cfRule>
  </conditionalFormatting>
  <conditionalFormatting sqref="AB14 AB17:AC17">
    <cfRule type="cellIs" dxfId="2121" priority="1339" operator="equal">
      <formula>0</formula>
    </cfRule>
  </conditionalFormatting>
  <conditionalFormatting sqref="AC17">
    <cfRule type="expression" dxfId="2120" priority="1338">
      <formula>MOD(ROW(),2)</formula>
    </cfRule>
  </conditionalFormatting>
  <conditionalFormatting sqref="M10">
    <cfRule type="expression" dxfId="2119" priority="2093">
      <formula>MOD(ROW(),2)</formula>
    </cfRule>
  </conditionalFormatting>
  <conditionalFormatting sqref="M10">
    <cfRule type="cellIs" dxfId="2118" priority="2092" operator="equal">
      <formula>0</formula>
    </cfRule>
  </conditionalFormatting>
  <conditionalFormatting sqref="N4 N13 N25 N71:O71 N93:O93 N27:O27 N31:O32 N38:O39 N56:O56 N18:O18 N9:N10">
    <cfRule type="expression" dxfId="2117" priority="2089">
      <formula>MOD(ROW(),2)</formula>
    </cfRule>
  </conditionalFormatting>
  <conditionalFormatting sqref="N102:O1048576 N4:O4 N95 N18:O18 N13:O13 N10 N86:O86 N68:O68 N97:O97 N73:O73 N100:O100 N93:O93 N90:O90 N77:O77 N71:O71 N61:O61 N56:O56 N38:O39 N31:O32 N25:O27 N3 N9:O9">
    <cfRule type="cellIs" dxfId="2116" priority="2088" operator="equal">
      <formula>0</formula>
    </cfRule>
  </conditionalFormatting>
  <conditionalFormatting sqref="O4 O13 O25 N100:O100 O9">
    <cfRule type="expression" dxfId="2115" priority="2087">
      <formula>MOD(ROW(),2)</formula>
    </cfRule>
  </conditionalFormatting>
  <conditionalFormatting sqref="AA98">
    <cfRule type="cellIs" dxfId="2114" priority="1472" operator="equal">
      <formula>0</formula>
    </cfRule>
  </conditionalFormatting>
  <conditionalFormatting sqref="AA98">
    <cfRule type="expression" dxfId="2113" priority="1471">
      <formula>MOD(ROW(),2)</formula>
    </cfRule>
  </conditionalFormatting>
  <conditionalFormatting sqref="Y99">
    <cfRule type="cellIs" dxfId="2112" priority="1568" operator="equal">
      <formula>0</formula>
    </cfRule>
  </conditionalFormatting>
  <conditionalFormatting sqref="Y99">
    <cfRule type="expression" dxfId="2111" priority="1567">
      <formula>MOD(ROW(),2)</formula>
    </cfRule>
  </conditionalFormatting>
  <conditionalFormatting sqref="V101:W101">
    <cfRule type="cellIs" dxfId="2110" priority="1616" operator="equal">
      <formula>0</formula>
    </cfRule>
  </conditionalFormatting>
  <conditionalFormatting sqref="S98">
    <cfRule type="cellIs" dxfId="2109" priority="1864" operator="equal">
      <formula>0</formula>
    </cfRule>
  </conditionalFormatting>
  <conditionalFormatting sqref="S98">
    <cfRule type="expression" dxfId="2108" priority="1863">
      <formula>MOD(ROW(),2)</formula>
    </cfRule>
  </conditionalFormatting>
  <conditionalFormatting sqref="P82:Q82">
    <cfRule type="cellIs" dxfId="2107" priority="1908" operator="equal">
      <formula>0</formula>
    </cfRule>
  </conditionalFormatting>
  <conditionalFormatting sqref="O99">
    <cfRule type="cellIs" dxfId="2106" priority="2058" operator="equal">
      <formula>0</formula>
    </cfRule>
  </conditionalFormatting>
  <conditionalFormatting sqref="O99">
    <cfRule type="expression" dxfId="2105" priority="2057">
      <formula>MOD(ROW(),2)</formula>
    </cfRule>
  </conditionalFormatting>
  <conditionalFormatting sqref="Z98:Z99">
    <cfRule type="expression" dxfId="2104" priority="1448">
      <formula>MOD(ROW(),2)</formula>
    </cfRule>
  </conditionalFormatting>
  <conditionalFormatting sqref="Z98:Z99">
    <cfRule type="cellIs" dxfId="2103" priority="1447" operator="equal">
      <formula>0</formula>
    </cfRule>
  </conditionalFormatting>
  <conditionalFormatting sqref="X61:Y61">
    <cfRule type="expression" dxfId="2102" priority="1544">
      <formula>MOD(ROW(),2)</formula>
    </cfRule>
  </conditionalFormatting>
  <conditionalFormatting sqref="T73:U73">
    <cfRule type="expression" dxfId="2101" priority="1738">
      <formula>MOD(ROW(),2)</formula>
    </cfRule>
  </conditionalFormatting>
  <conditionalFormatting sqref="R98:R99">
    <cfRule type="expression" dxfId="2100" priority="1840">
      <formula>MOD(ROW(),2)</formula>
    </cfRule>
  </conditionalFormatting>
  <conditionalFormatting sqref="R98:R99">
    <cfRule type="cellIs" dxfId="2099" priority="1839" operator="equal">
      <formula>0</formula>
    </cfRule>
  </conditionalFormatting>
  <conditionalFormatting sqref="P86:Q86">
    <cfRule type="expression" dxfId="2098" priority="1932">
      <formula>MOD(ROW(),2)</formula>
    </cfRule>
  </conditionalFormatting>
  <conditionalFormatting sqref="N61:O61">
    <cfRule type="expression" dxfId="2097" priority="2034">
      <formula>MOD(ROW(),2)</formula>
    </cfRule>
  </conditionalFormatting>
  <conditionalFormatting sqref="N68:O68">
    <cfRule type="expression" dxfId="2096" priority="2033">
      <formula>MOD(ROW(),2)</formula>
    </cfRule>
  </conditionalFormatting>
  <conditionalFormatting sqref="N77:O77">
    <cfRule type="expression" dxfId="2095" priority="2031">
      <formula>MOD(ROW(),2)</formula>
    </cfRule>
  </conditionalFormatting>
  <conditionalFormatting sqref="N90:O90">
    <cfRule type="expression" dxfId="2094" priority="2029">
      <formula>MOD(ROW(),2)</formula>
    </cfRule>
  </conditionalFormatting>
  <conditionalFormatting sqref="N97:O97">
    <cfRule type="expression" dxfId="2093" priority="2028">
      <formula>MOD(ROW(),2)</formula>
    </cfRule>
  </conditionalFormatting>
  <conditionalFormatting sqref="N72:O72">
    <cfRule type="cellIs" dxfId="2092" priority="2027" operator="equal">
      <formula>0</formula>
    </cfRule>
  </conditionalFormatting>
  <conditionalFormatting sqref="N14 N17">
    <cfRule type="expression" dxfId="2091" priority="2026">
      <formula>MOD(ROW(),2)</formula>
    </cfRule>
  </conditionalFormatting>
  <conditionalFormatting sqref="N14 N17:O17">
    <cfRule type="cellIs" dxfId="2090" priority="2025" operator="equal">
      <formula>0</formula>
    </cfRule>
  </conditionalFormatting>
  <conditionalFormatting sqref="O17">
    <cfRule type="expression" dxfId="2089" priority="2024">
      <formula>MOD(ROW(),2)</formula>
    </cfRule>
  </conditionalFormatting>
  <conditionalFormatting sqref="AB82:AC82">
    <cfRule type="cellIs" dxfId="2088" priority="1320" operator="equal">
      <formula>0</formula>
    </cfRule>
  </conditionalFormatting>
  <conditionalFormatting sqref="V82:W82">
    <cfRule type="expression" dxfId="2087" priority="1609">
      <formula>MOD(ROW(),2)</formula>
    </cfRule>
  </conditionalFormatting>
  <conditionalFormatting sqref="N96:O96">
    <cfRule type="cellIs" dxfId="2086" priority="2009" operator="equal">
      <formula>0</formula>
    </cfRule>
  </conditionalFormatting>
  <conditionalFormatting sqref="R94:S94">
    <cfRule type="cellIs" dxfId="2085" priority="1796" operator="equal">
      <formula>0</formula>
    </cfRule>
  </conditionalFormatting>
  <conditionalFormatting sqref="N82:O82">
    <cfRule type="expression" dxfId="2084" priority="2001">
      <formula>MOD(ROW(),2)</formula>
    </cfRule>
  </conditionalFormatting>
  <conditionalFormatting sqref="O14">
    <cfRule type="expression" dxfId="2083" priority="2000">
      <formula>MOD(ROW(),2)</formula>
    </cfRule>
  </conditionalFormatting>
  <conditionalFormatting sqref="AD14 AD17">
    <cfRule type="expression" dxfId="2082" priority="1242">
      <formula>MOD(ROW(),2)</formula>
    </cfRule>
  </conditionalFormatting>
  <conditionalFormatting sqref="AD14 AD17:AE17">
    <cfRule type="cellIs" dxfId="2081" priority="1241" operator="equal">
      <formula>0</formula>
    </cfRule>
  </conditionalFormatting>
  <conditionalFormatting sqref="AE17">
    <cfRule type="expression" dxfId="2080" priority="1240">
      <formula>MOD(ROW(),2)</formula>
    </cfRule>
  </conditionalFormatting>
  <conditionalFormatting sqref="O10">
    <cfRule type="expression" dxfId="2079" priority="1995">
      <formula>MOD(ROW(),2)</formula>
    </cfRule>
  </conditionalFormatting>
  <conditionalFormatting sqref="O10">
    <cfRule type="cellIs" dxfId="2078" priority="1994" operator="equal">
      <formula>0</formula>
    </cfRule>
  </conditionalFormatting>
  <conditionalFormatting sqref="P4 P13 P25 P71:Q71 P93:Q93 P27:Q27 P31:Q32 P38:Q39 P56:Q56 P18:Q18 P9:P10">
    <cfRule type="expression" dxfId="2077" priority="1991">
      <formula>MOD(ROW(),2)</formula>
    </cfRule>
  </conditionalFormatting>
  <conditionalFormatting sqref="P102:Q1048576 P4:Q4 P95 P18:Q18 P13:Q13 P10 P86:Q86 P68:Q68 P97:Q97 P73:Q73 P100:Q100 P93:Q93 P90:Q90 P77:Q77 P71:Q71 P61:Q61 P56:Q56 P38:Q39 P31:Q32 P25:Q27 P9:Q9 Q5">
    <cfRule type="cellIs" dxfId="2076" priority="1990" operator="equal">
      <formula>0</formula>
    </cfRule>
  </conditionalFormatting>
  <conditionalFormatting sqref="Q4:Q5 Q13 Q25 P100:Q100 Q9">
    <cfRule type="expression" dxfId="2075" priority="1989">
      <formula>MOD(ROW(),2)</formula>
    </cfRule>
  </conditionalFormatting>
  <conditionalFormatting sqref="AC98">
    <cfRule type="cellIs" dxfId="2074" priority="1374" operator="equal">
      <formula>0</formula>
    </cfRule>
  </conditionalFormatting>
  <conditionalFormatting sqref="AC98">
    <cfRule type="expression" dxfId="2073" priority="1373">
      <formula>MOD(ROW(),2)</formula>
    </cfRule>
  </conditionalFormatting>
  <conditionalFormatting sqref="AA99">
    <cfRule type="cellIs" dxfId="2072" priority="1470" operator="equal">
      <formula>0</formula>
    </cfRule>
  </conditionalFormatting>
  <conditionalFormatting sqref="AA99">
    <cfRule type="expression" dxfId="2071" priority="1469">
      <formula>MOD(ROW(),2)</formula>
    </cfRule>
  </conditionalFormatting>
  <conditionalFormatting sqref="X101:Y101">
    <cfRule type="cellIs" dxfId="2070" priority="1518" operator="equal">
      <formula>0</formula>
    </cfRule>
  </conditionalFormatting>
  <conditionalFormatting sqref="R82:S82">
    <cfRule type="cellIs" dxfId="2069" priority="1810" operator="equal">
      <formula>0</formula>
    </cfRule>
  </conditionalFormatting>
  <conditionalFormatting sqref="AB98:AB99">
    <cfRule type="expression" dxfId="2068" priority="1350">
      <formula>MOD(ROW(),2)</formula>
    </cfRule>
  </conditionalFormatting>
  <conditionalFormatting sqref="AB98:AB99">
    <cfRule type="cellIs" dxfId="2067" priority="1349" operator="equal">
      <formula>0</formula>
    </cfRule>
  </conditionalFormatting>
  <conditionalFormatting sqref="Z61:AA61">
    <cfRule type="expression" dxfId="2066" priority="1446">
      <formula>MOD(ROW(),2)</formula>
    </cfRule>
  </conditionalFormatting>
  <conditionalFormatting sqref="V73:W73">
    <cfRule type="expression" dxfId="2065" priority="1640">
      <formula>MOD(ROW(),2)</formula>
    </cfRule>
  </conditionalFormatting>
  <conditionalFormatting sqref="R86:S86">
    <cfRule type="expression" dxfId="2064" priority="1834">
      <formula>MOD(ROW(),2)</formula>
    </cfRule>
  </conditionalFormatting>
  <conditionalFormatting sqref="P61:Q61">
    <cfRule type="expression" dxfId="2063" priority="1936">
      <formula>MOD(ROW(),2)</formula>
    </cfRule>
  </conditionalFormatting>
  <conditionalFormatting sqref="P68:Q68">
    <cfRule type="expression" dxfId="2062" priority="1935">
      <formula>MOD(ROW(),2)</formula>
    </cfRule>
  </conditionalFormatting>
  <conditionalFormatting sqref="P77:Q77">
    <cfRule type="expression" dxfId="2061" priority="1933">
      <formula>MOD(ROW(),2)</formula>
    </cfRule>
  </conditionalFormatting>
  <conditionalFormatting sqref="P90:Q90">
    <cfRule type="expression" dxfId="2060" priority="1931">
      <formula>MOD(ROW(),2)</formula>
    </cfRule>
  </conditionalFormatting>
  <conditionalFormatting sqref="P97:Q97">
    <cfRule type="expression" dxfId="2059" priority="1930">
      <formula>MOD(ROW(),2)</formula>
    </cfRule>
  </conditionalFormatting>
  <conditionalFormatting sqref="P72:Q72">
    <cfRule type="cellIs" dxfId="2058" priority="1929" operator="equal">
      <formula>0</formula>
    </cfRule>
  </conditionalFormatting>
  <conditionalFormatting sqref="P14 P17">
    <cfRule type="expression" dxfId="2057" priority="1928">
      <formula>MOD(ROW(),2)</formula>
    </cfRule>
  </conditionalFormatting>
  <conditionalFormatting sqref="P14 P17:Q17">
    <cfRule type="cellIs" dxfId="2056" priority="1927" operator="equal">
      <formula>0</formula>
    </cfRule>
  </conditionalFormatting>
  <conditionalFormatting sqref="Q17">
    <cfRule type="expression" dxfId="2055" priority="1926">
      <formula>MOD(ROW(),2)</formula>
    </cfRule>
  </conditionalFormatting>
  <conditionalFormatting sqref="AD82:AE82">
    <cfRule type="cellIs" dxfId="2054" priority="1222" operator="equal">
      <formula>0</formula>
    </cfRule>
  </conditionalFormatting>
  <conditionalFormatting sqref="P65:Q65">
    <cfRule type="cellIs" dxfId="2053" priority="1921" operator="equal">
      <formula>0</formula>
    </cfRule>
  </conditionalFormatting>
  <conditionalFormatting sqref="P65:Q65">
    <cfRule type="expression" dxfId="2052" priority="1916">
      <formula>MOD(ROW(),2)</formula>
    </cfRule>
  </conditionalFormatting>
  <conditionalFormatting sqref="X82:Y82">
    <cfRule type="expression" dxfId="2051" priority="1511">
      <formula>MOD(ROW(),2)</formula>
    </cfRule>
  </conditionalFormatting>
  <conditionalFormatting sqref="P96:Q96">
    <cfRule type="cellIs" dxfId="2050" priority="1911" operator="equal">
      <formula>0</formula>
    </cfRule>
  </conditionalFormatting>
  <conditionalFormatting sqref="T94:U94">
    <cfRule type="cellIs" dxfId="2049" priority="1698" operator="equal">
      <formula>0</formula>
    </cfRule>
  </conditionalFormatting>
  <conditionalFormatting sqref="Q14">
    <cfRule type="cellIs" dxfId="2048" priority="1901" operator="equal">
      <formula>0</formula>
    </cfRule>
  </conditionalFormatting>
  <conditionalFormatting sqref="Q10">
    <cfRule type="expression" dxfId="2047" priority="1897">
      <formula>MOD(ROW(),2)</formula>
    </cfRule>
  </conditionalFormatting>
  <conditionalFormatting sqref="Q10">
    <cfRule type="cellIs" dxfId="2046" priority="1896" operator="equal">
      <formula>0</formula>
    </cfRule>
  </conditionalFormatting>
  <conditionalFormatting sqref="Z5">
    <cfRule type="expression" dxfId="2045" priority="1089">
      <formula>MOD(ROW(),2)</formula>
    </cfRule>
  </conditionalFormatting>
  <conditionalFormatting sqref="R4 R13 R25 R71:S71 R93:S93 R27:S27 R31:S32 R38:S39 R56:S56 R18:S18 R9:R10">
    <cfRule type="expression" dxfId="2044" priority="1893">
      <formula>MOD(ROW(),2)</formula>
    </cfRule>
  </conditionalFormatting>
  <conditionalFormatting sqref="R102:S1048576 R4:S4 R95 R18:S18 R13:S13 R10 R86:S86 R68:S68 R97:S97 R73:S73 R100:S100 R93:S93 R90:S90 R77:S77 R71:S71 R61:S61 R56:S56 R38:S39 R31:S32 R25:S27 R9:S9 S5">
    <cfRule type="cellIs" dxfId="2043" priority="1892" operator="equal">
      <formula>0</formula>
    </cfRule>
  </conditionalFormatting>
  <conditionalFormatting sqref="S4:S5 S13 S25 R100:S100 S9">
    <cfRule type="expression" dxfId="2042" priority="1891">
      <formula>MOD(ROW(),2)</formula>
    </cfRule>
  </conditionalFormatting>
  <conditionalFormatting sqref="AE98">
    <cfRule type="cellIs" dxfId="2041" priority="1276" operator="equal">
      <formula>0</formula>
    </cfRule>
  </conditionalFormatting>
  <conditionalFormatting sqref="AE98">
    <cfRule type="expression" dxfId="2040" priority="1275">
      <formula>MOD(ROW(),2)</formula>
    </cfRule>
  </conditionalFormatting>
  <conditionalFormatting sqref="AC99">
    <cfRule type="cellIs" dxfId="2039" priority="1372" operator="equal">
      <formula>0</formula>
    </cfRule>
  </conditionalFormatting>
  <conditionalFormatting sqref="AC99">
    <cfRule type="expression" dxfId="2038" priority="1371">
      <formula>MOD(ROW(),2)</formula>
    </cfRule>
  </conditionalFormatting>
  <conditionalFormatting sqref="Z101:AA101">
    <cfRule type="cellIs" dxfId="2037" priority="1420" operator="equal">
      <formula>0</formula>
    </cfRule>
  </conditionalFormatting>
  <conditionalFormatting sqref="T82:U82">
    <cfRule type="cellIs" dxfId="2036" priority="1712" operator="equal">
      <formula>0</formula>
    </cfRule>
  </conditionalFormatting>
  <conditionalFormatting sqref="AD98:AD99">
    <cfRule type="expression" dxfId="2035" priority="1252">
      <formula>MOD(ROW(),2)</formula>
    </cfRule>
  </conditionalFormatting>
  <conditionalFormatting sqref="AD98:AD99">
    <cfRule type="cellIs" dxfId="2034" priority="1251" operator="equal">
      <formula>0</formula>
    </cfRule>
  </conditionalFormatting>
  <conditionalFormatting sqref="AB61:AC61">
    <cfRule type="expression" dxfId="2033" priority="1348">
      <formula>MOD(ROW(),2)</formula>
    </cfRule>
  </conditionalFormatting>
  <conditionalFormatting sqref="X73:Y73">
    <cfRule type="expression" dxfId="2032" priority="1542">
      <formula>MOD(ROW(),2)</formula>
    </cfRule>
  </conditionalFormatting>
  <conditionalFormatting sqref="T86:U86">
    <cfRule type="expression" dxfId="2031" priority="1736">
      <formula>MOD(ROW(),2)</formula>
    </cfRule>
  </conditionalFormatting>
  <conditionalFormatting sqref="R68:S68">
    <cfRule type="expression" dxfId="2030" priority="1837">
      <formula>MOD(ROW(),2)</formula>
    </cfRule>
  </conditionalFormatting>
  <conditionalFormatting sqref="R77:S77">
    <cfRule type="expression" dxfId="2029" priority="1835">
      <formula>MOD(ROW(),2)</formula>
    </cfRule>
  </conditionalFormatting>
  <conditionalFormatting sqref="R90:S90">
    <cfRule type="expression" dxfId="2028" priority="1833">
      <formula>MOD(ROW(),2)</formula>
    </cfRule>
  </conditionalFormatting>
  <conditionalFormatting sqref="R97:S97">
    <cfRule type="expression" dxfId="2027" priority="1832">
      <formula>MOD(ROW(),2)</formula>
    </cfRule>
  </conditionalFormatting>
  <conditionalFormatting sqref="R72:S72">
    <cfRule type="cellIs" dxfId="2026" priority="1831" operator="equal">
      <formula>0</formula>
    </cfRule>
  </conditionalFormatting>
  <conditionalFormatting sqref="R14 R17">
    <cfRule type="expression" dxfId="2025" priority="1830">
      <formula>MOD(ROW(),2)</formula>
    </cfRule>
  </conditionalFormatting>
  <conditionalFormatting sqref="R14 R17:S17">
    <cfRule type="cellIs" dxfId="2024" priority="1829" operator="equal">
      <formula>0</formula>
    </cfRule>
  </conditionalFormatting>
  <conditionalFormatting sqref="S17">
    <cfRule type="expression" dxfId="2023" priority="1828">
      <formula>MOD(ROW(),2)</formula>
    </cfRule>
  </conditionalFormatting>
  <conditionalFormatting sqref="R65:S65">
    <cfRule type="cellIs" dxfId="2022" priority="1823" operator="equal">
      <formula>0</formula>
    </cfRule>
  </conditionalFormatting>
  <conditionalFormatting sqref="R65:S65">
    <cfRule type="expression" dxfId="2021" priority="1818">
      <formula>MOD(ROW(),2)</formula>
    </cfRule>
  </conditionalFormatting>
  <conditionalFormatting sqref="Z82:AA82">
    <cfRule type="expression" dxfId="2020" priority="1413">
      <formula>MOD(ROW(),2)</formula>
    </cfRule>
  </conditionalFormatting>
  <conditionalFormatting sqref="R96:S96">
    <cfRule type="cellIs" dxfId="2019" priority="1813" operator="equal">
      <formula>0</formula>
    </cfRule>
  </conditionalFormatting>
  <conditionalFormatting sqref="V94:W94">
    <cfRule type="cellIs" dxfId="2018" priority="1600" operator="equal">
      <formula>0</formula>
    </cfRule>
  </conditionalFormatting>
  <conditionalFormatting sqref="S10">
    <cfRule type="expression" dxfId="2017" priority="1799">
      <formula>MOD(ROW(),2)</formula>
    </cfRule>
  </conditionalFormatting>
  <conditionalFormatting sqref="S10">
    <cfRule type="cellIs" dxfId="2016" priority="1798" operator="equal">
      <formula>0</formula>
    </cfRule>
  </conditionalFormatting>
  <conditionalFormatting sqref="T6:T8">
    <cfRule type="expression" dxfId="2015" priority="1045">
      <formula>MOD(ROW(),2)</formula>
    </cfRule>
  </conditionalFormatting>
  <conditionalFormatting sqref="T4 T13 T25 T71:U71 T93:U93 T27:U27 T31:U32 T38:U39 T56:U56 T18:U18 T9:T10">
    <cfRule type="expression" dxfId="2014" priority="1795">
      <formula>MOD(ROW(),2)</formula>
    </cfRule>
  </conditionalFormatting>
  <conditionalFormatting sqref="T102:U1048576 T4:U4 T95 T18:U18 T13:U13 T10 T86:U86 T68:U68 T97:U97 T73:U73 T100:U100 T93:U93 T90:U90 T77:U77 T71:U71 T61:U61 T56:U56 T38:U39 T31:U32 T25:U27 T9:U9 U5">
    <cfRule type="cellIs" dxfId="2013" priority="1794" operator="equal">
      <formula>0</formula>
    </cfRule>
  </conditionalFormatting>
  <conditionalFormatting sqref="U4:U5 U13 U25 T100:U100 U9">
    <cfRule type="expression" dxfId="2012" priority="1793">
      <formula>MOD(ROW(),2)</formula>
    </cfRule>
  </conditionalFormatting>
  <conditionalFormatting sqref="AD5">
    <cfRule type="expression" dxfId="2011" priority="1085">
      <formula>MOD(ROW(),2)</formula>
    </cfRule>
  </conditionalFormatting>
  <conditionalFormatting sqref="AD5">
    <cfRule type="cellIs" dxfId="2010" priority="1084" operator="equal">
      <formula>0</formula>
    </cfRule>
  </conditionalFormatting>
  <conditionalFormatting sqref="E6:E8">
    <cfRule type="expression" dxfId="2009" priority="1083">
      <formula>MOD(ROW(),2)</formula>
    </cfRule>
  </conditionalFormatting>
  <conditionalFormatting sqref="E6:F8">
    <cfRule type="cellIs" dxfId="2008" priority="1082" operator="equal">
      <formula>0</formula>
    </cfRule>
  </conditionalFormatting>
  <conditionalFormatting sqref="F6:F8">
    <cfRule type="expression" dxfId="2007" priority="1081">
      <formula>MOD(ROW(),2)</formula>
    </cfRule>
  </conditionalFormatting>
  <conditionalFormatting sqref="AE99">
    <cfRule type="cellIs" dxfId="2006" priority="1274" operator="equal">
      <formula>0</formula>
    </cfRule>
  </conditionalFormatting>
  <conditionalFormatting sqref="AE99">
    <cfRule type="expression" dxfId="2005" priority="1273">
      <formula>MOD(ROW(),2)</formula>
    </cfRule>
  </conditionalFormatting>
  <conditionalFormatting sqref="AB101:AC101">
    <cfRule type="cellIs" dxfId="2004" priority="1322" operator="equal">
      <formula>0</formula>
    </cfRule>
  </conditionalFormatting>
  <conditionalFormatting sqref="O5">
    <cfRule type="expression" dxfId="2003" priority="1106">
      <formula>MOD(ROW(),2)</formula>
    </cfRule>
  </conditionalFormatting>
  <conditionalFormatting sqref="AD61:AE61">
    <cfRule type="expression" dxfId="2002" priority="1250">
      <formula>MOD(ROW(),2)</formula>
    </cfRule>
  </conditionalFormatting>
  <conditionalFormatting sqref="Z73:AA73">
    <cfRule type="expression" dxfId="2001" priority="1444">
      <formula>MOD(ROW(),2)</formula>
    </cfRule>
  </conditionalFormatting>
  <conditionalFormatting sqref="V86:W86">
    <cfRule type="expression" dxfId="2000" priority="1638">
      <formula>MOD(ROW(),2)</formula>
    </cfRule>
  </conditionalFormatting>
  <conditionalFormatting sqref="T68:U68">
    <cfRule type="expression" dxfId="1999" priority="1739">
      <formula>MOD(ROW(),2)</formula>
    </cfRule>
  </conditionalFormatting>
  <conditionalFormatting sqref="T77:U77">
    <cfRule type="expression" dxfId="1998" priority="1737">
      <formula>MOD(ROW(),2)</formula>
    </cfRule>
  </conditionalFormatting>
  <conditionalFormatting sqref="T90:U90">
    <cfRule type="expression" dxfId="1997" priority="1735">
      <formula>MOD(ROW(),2)</formula>
    </cfRule>
  </conditionalFormatting>
  <conditionalFormatting sqref="T97:U97">
    <cfRule type="expression" dxfId="1996" priority="1734">
      <formula>MOD(ROW(),2)</formula>
    </cfRule>
  </conditionalFormatting>
  <conditionalFormatting sqref="T72:U72">
    <cfRule type="cellIs" dxfId="1995" priority="1733" operator="equal">
      <formula>0</formula>
    </cfRule>
  </conditionalFormatting>
  <conditionalFormatting sqref="T14 T17">
    <cfRule type="expression" dxfId="1994" priority="1732">
      <formula>MOD(ROW(),2)</formula>
    </cfRule>
  </conditionalFormatting>
  <conditionalFormatting sqref="T14 T17:U17">
    <cfRule type="cellIs" dxfId="1993" priority="1731" operator="equal">
      <formula>0</formula>
    </cfRule>
  </conditionalFormatting>
  <conditionalFormatting sqref="U17">
    <cfRule type="expression" dxfId="1992" priority="1730">
      <formula>MOD(ROW(),2)</formula>
    </cfRule>
  </conditionalFormatting>
  <conditionalFormatting sqref="T65:U65">
    <cfRule type="cellIs" dxfId="1991" priority="1725" operator="equal">
      <formula>0</formula>
    </cfRule>
  </conditionalFormatting>
  <conditionalFormatting sqref="T65:U65">
    <cfRule type="expression" dxfId="1990" priority="1720">
      <formula>MOD(ROW(),2)</formula>
    </cfRule>
  </conditionalFormatting>
  <conditionalFormatting sqref="AB82:AC82">
    <cfRule type="expression" dxfId="1989" priority="1315">
      <formula>MOD(ROW(),2)</formula>
    </cfRule>
  </conditionalFormatting>
  <conditionalFormatting sqref="T96:U96">
    <cfRule type="cellIs" dxfId="1988" priority="1715" operator="equal">
      <formula>0</formula>
    </cfRule>
  </conditionalFormatting>
  <conditionalFormatting sqref="X94:Y94">
    <cfRule type="cellIs" dxfId="1987" priority="1502" operator="equal">
      <formula>0</formula>
    </cfRule>
  </conditionalFormatting>
  <conditionalFormatting sqref="U14">
    <cfRule type="expression" dxfId="1986" priority="1706">
      <formula>MOD(ROW(),2)</formula>
    </cfRule>
  </conditionalFormatting>
  <conditionalFormatting sqref="U14">
    <cfRule type="cellIs" dxfId="1985" priority="1705" operator="equal">
      <formula>0</formula>
    </cfRule>
  </conditionalFormatting>
  <conditionalFormatting sqref="U10">
    <cfRule type="expression" dxfId="1984" priority="1701">
      <formula>MOD(ROW(),2)</formula>
    </cfRule>
  </conditionalFormatting>
  <conditionalFormatting sqref="U10">
    <cfRule type="cellIs" dxfId="1983" priority="1700" operator="equal">
      <formula>0</formula>
    </cfRule>
  </conditionalFormatting>
  <conditionalFormatting sqref="R15:R16">
    <cfRule type="expression" dxfId="1982" priority="947">
      <formula>MOD(ROW(),2)</formula>
    </cfRule>
  </conditionalFormatting>
  <conditionalFormatting sqref="V4 V13 V25 V71:W71 V93:W93 V27:W27 V31:W32 V38:W39 V56:W56 V18:W18 V9:V10">
    <cfRule type="expression" dxfId="1981" priority="1697">
      <formula>MOD(ROW(),2)</formula>
    </cfRule>
  </conditionalFormatting>
  <conditionalFormatting sqref="V102:W1048576 V4:W4 V95 V18:W18 V13:W13 V10 V86:W86 V68:W68 V97:W97 V73:W73 V100:W100 V93:W93 V90:W90 V77:W77 V71:W71 V61:W61 V56:W56 V38:W39 V31:W32 V25:W27 V9:W9 W5">
    <cfRule type="cellIs" dxfId="1980" priority="1696" operator="equal">
      <formula>0</formula>
    </cfRule>
  </conditionalFormatting>
  <conditionalFormatting sqref="W4:W5 W13 W25 V100:W100 W9">
    <cfRule type="expression" dxfId="1979" priority="1695">
      <formula>MOD(ROW(),2)</formula>
    </cfRule>
  </conditionalFormatting>
  <conditionalFormatting sqref="X6:X8">
    <cfRule type="expression" dxfId="1978" priority="1041">
      <formula>MOD(ROW(),2)</formula>
    </cfRule>
  </conditionalFormatting>
  <conditionalFormatting sqref="X6:X8">
    <cfRule type="cellIs" dxfId="1977" priority="1040" operator="equal">
      <formula>0</formula>
    </cfRule>
  </conditionalFormatting>
  <conditionalFormatting sqref="Z6:Z8">
    <cfRule type="expression" dxfId="1976" priority="1039">
      <formula>MOD(ROW(),2)</formula>
    </cfRule>
  </conditionalFormatting>
  <conditionalFormatting sqref="Z6:Z8">
    <cfRule type="cellIs" dxfId="1975" priority="1038" operator="equal">
      <formula>0</formula>
    </cfRule>
  </conditionalFormatting>
  <conditionalFormatting sqref="AB6:AB8">
    <cfRule type="expression" dxfId="1974" priority="1037">
      <formula>MOD(ROW(),2)</formula>
    </cfRule>
  </conditionalFormatting>
  <conditionalFormatting sqref="AB5">
    <cfRule type="cellIs" dxfId="1973" priority="1086" operator="equal">
      <formula>0</formula>
    </cfRule>
  </conditionalFormatting>
  <conditionalFormatting sqref="AD101:AE101">
    <cfRule type="cellIs" dxfId="1972" priority="1224" operator="equal">
      <formula>0</formula>
    </cfRule>
  </conditionalFormatting>
  <conditionalFormatting sqref="AE6:AE8">
    <cfRule type="expression" dxfId="1971" priority="1062">
      <formula>MOD(ROW(),2)</formula>
    </cfRule>
  </conditionalFormatting>
  <conditionalFormatting sqref="K6:K8">
    <cfRule type="cellIs" dxfId="1970" priority="1061" operator="equal">
      <formula>0</formula>
    </cfRule>
  </conditionalFormatting>
  <conditionalFormatting sqref="O6:O8">
    <cfRule type="expression" dxfId="1969" priority="1056">
      <formula>MOD(ROW(),2)</formula>
    </cfRule>
  </conditionalFormatting>
  <conditionalFormatting sqref="AB73:AC73">
    <cfRule type="expression" dxfId="1968" priority="1346">
      <formula>MOD(ROW(),2)</formula>
    </cfRule>
  </conditionalFormatting>
  <conditionalFormatting sqref="X86:Y86">
    <cfRule type="expression" dxfId="1967" priority="1540">
      <formula>MOD(ROW(),2)</formula>
    </cfRule>
  </conditionalFormatting>
  <conditionalFormatting sqref="V68:W68">
    <cfRule type="expression" dxfId="1966" priority="1641">
      <formula>MOD(ROW(),2)</formula>
    </cfRule>
  </conditionalFormatting>
  <conditionalFormatting sqref="V77:W77">
    <cfRule type="expression" dxfId="1965" priority="1639">
      <formula>MOD(ROW(),2)</formula>
    </cfRule>
  </conditionalFormatting>
  <conditionalFormatting sqref="V90:W90">
    <cfRule type="expression" dxfId="1964" priority="1637">
      <formula>MOD(ROW(),2)</formula>
    </cfRule>
  </conditionalFormatting>
  <conditionalFormatting sqref="V14 V17:W17">
    <cfRule type="cellIs" dxfId="1963" priority="1633" operator="equal">
      <formula>0</formula>
    </cfRule>
  </conditionalFormatting>
  <conditionalFormatting sqref="W17">
    <cfRule type="expression" dxfId="1962" priority="1632">
      <formula>MOD(ROW(),2)</formula>
    </cfRule>
  </conditionalFormatting>
  <conditionalFormatting sqref="V65:W65">
    <cfRule type="cellIs" dxfId="1961" priority="1627" operator="equal">
      <formula>0</formula>
    </cfRule>
  </conditionalFormatting>
  <conditionalFormatting sqref="V65:W65">
    <cfRule type="expression" dxfId="1960" priority="1622">
      <formula>MOD(ROW(),2)</formula>
    </cfRule>
  </conditionalFormatting>
  <conditionalFormatting sqref="AD82:AE82">
    <cfRule type="expression" dxfId="1959" priority="1217">
      <formula>MOD(ROW(),2)</formula>
    </cfRule>
  </conditionalFormatting>
  <conditionalFormatting sqref="V96:W96">
    <cfRule type="cellIs" dxfId="1958" priority="1617" operator="equal">
      <formula>0</formula>
    </cfRule>
  </conditionalFormatting>
  <conditionalFormatting sqref="Z94:AA94">
    <cfRule type="cellIs" dxfId="1957" priority="1404" operator="equal">
      <formula>0</formula>
    </cfRule>
  </conditionalFormatting>
  <conditionalFormatting sqref="W14">
    <cfRule type="expression" dxfId="1956" priority="1608">
      <formula>MOD(ROW(),2)</formula>
    </cfRule>
  </conditionalFormatting>
  <conditionalFormatting sqref="W14">
    <cfRule type="cellIs" dxfId="1955" priority="1607" operator="equal">
      <formula>0</formula>
    </cfRule>
  </conditionalFormatting>
  <conditionalFormatting sqref="W10">
    <cfRule type="expression" dxfId="1954" priority="1603">
      <formula>MOD(ROW(),2)</formula>
    </cfRule>
  </conditionalFormatting>
  <conditionalFormatting sqref="W10">
    <cfRule type="cellIs" dxfId="1953" priority="1602" operator="equal">
      <formula>0</formula>
    </cfRule>
  </conditionalFormatting>
  <conditionalFormatting sqref="P28:P30">
    <cfRule type="expression" dxfId="1952" priority="849">
      <formula>MOD(ROW(),2)</formula>
    </cfRule>
  </conditionalFormatting>
  <conditionalFormatting sqref="X4 X13 X25 X71:Y71 X93:Y93 X27:Y27 X31:Y32 X38:Y39 X56:Y56 X18:Y18 X9:X10">
    <cfRule type="expression" dxfId="1951" priority="1599">
      <formula>MOD(ROW(),2)</formula>
    </cfRule>
  </conditionalFormatting>
  <conditionalFormatting sqref="X102:Y1048576 X4:Y4 X95 X18:Y18 X13:Y13 X10 X86:Y86 X68:Y68 X97:Y97 X73:Y73 X100:Y100 X93:Y93 X90:Y90 X77:Y77 X71:Y71 X61:Y61 X56:Y56 X38:Y39 X31:Y32 X25:Y27 X9:Y9 Y5">
    <cfRule type="cellIs" dxfId="1950" priority="1598" operator="equal">
      <formula>0</formula>
    </cfRule>
  </conditionalFormatting>
  <conditionalFormatting sqref="Y4:Y5 Y13 Y25 X100:Y100 Y9">
    <cfRule type="expression" dxfId="1949" priority="1597">
      <formula>MOD(ROW(),2)</formula>
    </cfRule>
  </conditionalFormatting>
  <conditionalFormatting sqref="V15:V16">
    <cfRule type="expression" dxfId="1948" priority="943">
      <formula>MOD(ROW(),2)</formula>
    </cfRule>
  </conditionalFormatting>
  <conditionalFormatting sqref="V15:V16">
    <cfRule type="cellIs" dxfId="1947" priority="942" operator="equal">
      <formula>0</formula>
    </cfRule>
  </conditionalFormatting>
  <conditionalFormatting sqref="X15:X16">
    <cfRule type="expression" dxfId="1946" priority="941">
      <formula>MOD(ROW(),2)</formula>
    </cfRule>
  </conditionalFormatting>
  <conditionalFormatting sqref="X15:X16">
    <cfRule type="cellIs" dxfId="1945" priority="940" operator="equal">
      <formula>0</formula>
    </cfRule>
  </conditionalFormatting>
  <conditionalFormatting sqref="Z15:Z16">
    <cfRule type="expression" dxfId="1944" priority="939">
      <formula>MOD(ROW(),2)</formula>
    </cfRule>
  </conditionalFormatting>
  <conditionalFormatting sqref="Z11">
    <cfRule type="cellIs" dxfId="1943" priority="988" operator="equal">
      <formula>0</formula>
    </cfRule>
  </conditionalFormatting>
  <conditionalFormatting sqref="AB11">
    <cfRule type="expression" dxfId="1942" priority="987">
      <formula>MOD(ROW(),2)</formula>
    </cfRule>
  </conditionalFormatting>
  <conditionalFormatting sqref="AB6:AB8">
    <cfRule type="cellIs" dxfId="1941" priority="1036" operator="equal">
      <formula>0</formula>
    </cfRule>
  </conditionalFormatting>
  <conditionalFormatting sqref="AD6:AD8">
    <cfRule type="expression" dxfId="1940" priority="1035">
      <formula>MOD(ROW(),2)</formula>
    </cfRule>
  </conditionalFormatting>
  <conditionalFormatting sqref="AC15:AC16">
    <cfRule type="expression" dxfId="1939" priority="964">
      <formula>MOD(ROW(),2)</formula>
    </cfRule>
  </conditionalFormatting>
  <conditionalFormatting sqref="AE15:AE16">
    <cfRule type="cellIs" dxfId="1938" priority="963" operator="equal">
      <formula>0</formula>
    </cfRule>
  </conditionalFormatting>
  <conditionalFormatting sqref="AE11">
    <cfRule type="expression" dxfId="1937" priority="1012">
      <formula>MOD(ROW(),2)</formula>
    </cfRule>
  </conditionalFormatting>
  <conditionalFormatting sqref="K11">
    <cfRule type="cellIs" dxfId="1936" priority="1011" operator="equal">
      <formula>0</formula>
    </cfRule>
  </conditionalFormatting>
  <conditionalFormatting sqref="K6:K8">
    <cfRule type="expression" dxfId="1935" priority="1060">
      <formula>MOD(ROW(),2)</formula>
    </cfRule>
  </conditionalFormatting>
  <conditionalFormatting sqref="M6:M8">
    <cfRule type="cellIs" dxfId="1934" priority="1059" operator="equal">
      <formula>0</formula>
    </cfRule>
  </conditionalFormatting>
  <conditionalFormatting sqref="O5">
    <cfRule type="cellIs" dxfId="1933" priority="1107" operator="equal">
      <formula>0</formula>
    </cfRule>
  </conditionalFormatting>
  <conditionalFormatting sqref="AD73:AE73">
    <cfRule type="expression" dxfId="1932" priority="1248">
      <formula>MOD(ROW(),2)</formula>
    </cfRule>
  </conditionalFormatting>
  <conditionalFormatting sqref="Z86:AA86">
    <cfRule type="expression" dxfId="1931" priority="1442">
      <formula>MOD(ROW(),2)</formula>
    </cfRule>
  </conditionalFormatting>
  <conditionalFormatting sqref="X68:Y68">
    <cfRule type="expression" dxfId="1930" priority="1543">
      <formula>MOD(ROW(),2)</formula>
    </cfRule>
  </conditionalFormatting>
  <conditionalFormatting sqref="X77:Y77">
    <cfRule type="expression" dxfId="1929" priority="1541">
      <formula>MOD(ROW(),2)</formula>
    </cfRule>
  </conditionalFormatting>
  <conditionalFormatting sqref="X90:Y90">
    <cfRule type="expression" dxfId="1928" priority="1539">
      <formula>MOD(ROW(),2)</formula>
    </cfRule>
  </conditionalFormatting>
  <conditionalFormatting sqref="X97:Y97">
    <cfRule type="expression" dxfId="1927" priority="1538">
      <formula>MOD(ROW(),2)</formula>
    </cfRule>
  </conditionalFormatting>
  <conditionalFormatting sqref="X72:Y72">
    <cfRule type="cellIs" dxfId="1926" priority="1537" operator="equal">
      <formula>0</formula>
    </cfRule>
  </conditionalFormatting>
  <conditionalFormatting sqref="F33:F37">
    <cfRule type="expression" dxfId="1925" priority="831">
      <formula>MOD(ROW(),2)</formula>
    </cfRule>
  </conditionalFormatting>
  <conditionalFormatting sqref="X65:Y65">
    <cfRule type="cellIs" dxfId="1924" priority="1529" operator="equal">
      <formula>0</formula>
    </cfRule>
  </conditionalFormatting>
  <conditionalFormatting sqref="X65:Y65">
    <cfRule type="expression" dxfId="1923" priority="1524">
      <formula>MOD(ROW(),2)</formula>
    </cfRule>
  </conditionalFormatting>
  <conditionalFormatting sqref="AA6:AA8">
    <cfRule type="cellIs" dxfId="1922" priority="1067" operator="equal">
      <formula>0</formula>
    </cfRule>
  </conditionalFormatting>
  <conditionalFormatting sqref="AA6:AA8">
    <cfRule type="expression" dxfId="1921" priority="1066">
      <formula>MOD(ROW(),2)</formula>
    </cfRule>
  </conditionalFormatting>
  <conditionalFormatting sqref="X96:Y96">
    <cfRule type="cellIs" dxfId="1920" priority="1519" operator="equal">
      <formula>0</formula>
    </cfRule>
  </conditionalFormatting>
  <conditionalFormatting sqref="AB94:AC94">
    <cfRule type="cellIs" dxfId="1919" priority="1306" operator="equal">
      <formula>0</formula>
    </cfRule>
  </conditionalFormatting>
  <conditionalFormatting sqref="Y14">
    <cfRule type="expression" dxfId="1918" priority="1510">
      <formula>MOD(ROW(),2)</formula>
    </cfRule>
  </conditionalFormatting>
  <conditionalFormatting sqref="Y14">
    <cfRule type="cellIs" dxfId="1917" priority="1509" operator="equal">
      <formula>0</formula>
    </cfRule>
  </conditionalFormatting>
  <conditionalFormatting sqref="O33:O37">
    <cfRule type="expression" dxfId="1916" priority="806">
      <formula>MOD(ROW(),2)</formula>
    </cfRule>
  </conditionalFormatting>
  <conditionalFormatting sqref="Y10">
    <cfRule type="expression" dxfId="1915" priority="1505">
      <formula>MOD(ROW(),2)</formula>
    </cfRule>
  </conditionalFormatting>
  <conditionalFormatting sqref="Y10">
    <cfRule type="cellIs" dxfId="1914" priority="1504" operator="equal">
      <formula>0</formula>
    </cfRule>
  </conditionalFormatting>
  <conditionalFormatting sqref="N40:N54">
    <cfRule type="expression" dxfId="1913" priority="751">
      <formula>MOD(ROW(),2)</formula>
    </cfRule>
  </conditionalFormatting>
  <conditionalFormatting sqref="Z4 Z13 Z25 Z71:AA71 Z93:AA93 Z27:AA27 Z31:AA32 Z38:AA39 Z56:AA56 Z18:AA18 Z9:Z10">
    <cfRule type="expression" dxfId="1912" priority="1501">
      <formula>MOD(ROW(),2)</formula>
    </cfRule>
  </conditionalFormatting>
  <conditionalFormatting sqref="Z102:AA1048576 Z4:AA4 Z95 Z18:AA18 Z13:AA13 Z10 Z86:AA86 Z68:AA68 Z97:AA97 Z73:AA73 Z100:AA100 Z93:AA93 Z90:AA90 Z77:AA77 Z71:AA71 Z61:AA61 Z56:AA56 Z38:AA39 Z31:AA32 Z25:AA27 Z9:AA9 AA5">
    <cfRule type="cellIs" dxfId="1911" priority="1500" operator="equal">
      <formula>0</formula>
    </cfRule>
  </conditionalFormatting>
  <conditionalFormatting sqref="AA4:AA5 AA13 AA25 Z100:AA100 AA9">
    <cfRule type="expression" dxfId="1910" priority="1499">
      <formula>MOD(ROW(),2)</formula>
    </cfRule>
  </conditionalFormatting>
  <conditionalFormatting sqref="T28:T30">
    <cfRule type="expression" dxfId="1909" priority="845">
      <formula>MOD(ROW(),2)</formula>
    </cfRule>
  </conditionalFormatting>
  <conditionalFormatting sqref="T28:T30">
    <cfRule type="cellIs" dxfId="1908" priority="844" operator="equal">
      <formula>0</formula>
    </cfRule>
  </conditionalFormatting>
  <conditionalFormatting sqref="V28:V30">
    <cfRule type="expression" dxfId="1907" priority="843">
      <formula>MOD(ROW(),2)</formula>
    </cfRule>
  </conditionalFormatting>
  <conditionalFormatting sqref="V28:V30">
    <cfRule type="cellIs" dxfId="1906" priority="842" operator="equal">
      <formula>0</formula>
    </cfRule>
  </conditionalFormatting>
  <conditionalFormatting sqref="X28:X30">
    <cfRule type="expression" dxfId="1905" priority="841">
      <formula>MOD(ROW(),2)</formula>
    </cfRule>
  </conditionalFormatting>
  <conditionalFormatting sqref="X19:X24">
    <cfRule type="cellIs" dxfId="1904" priority="890" operator="equal">
      <formula>0</formula>
    </cfRule>
  </conditionalFormatting>
  <conditionalFormatting sqref="Z19:Z24">
    <cfRule type="expression" dxfId="1903" priority="889">
      <formula>MOD(ROW(),2)</formula>
    </cfRule>
  </conditionalFormatting>
  <conditionalFormatting sqref="Z15:Z16">
    <cfRule type="cellIs" dxfId="1902" priority="938" operator="equal">
      <formula>0</formula>
    </cfRule>
  </conditionalFormatting>
  <conditionalFormatting sqref="AB15:AB16">
    <cfRule type="expression" dxfId="1901" priority="937">
      <formula>MOD(ROW(),2)</formula>
    </cfRule>
  </conditionalFormatting>
  <conditionalFormatting sqref="AB11">
    <cfRule type="cellIs" dxfId="1900" priority="986" operator="equal">
      <formula>0</formula>
    </cfRule>
  </conditionalFormatting>
  <conditionalFormatting sqref="AD11">
    <cfRule type="expression" dxfId="1899" priority="985">
      <formula>MOD(ROW(),2)</formula>
    </cfRule>
  </conditionalFormatting>
  <conditionalFormatting sqref="AD6:AD8">
    <cfRule type="cellIs" dxfId="1898" priority="1034" operator="equal">
      <formula>0</formula>
    </cfRule>
  </conditionalFormatting>
  <conditionalFormatting sqref="E11">
    <cfRule type="expression" dxfId="1897" priority="1033">
      <formula>MOD(ROW(),2)</formula>
    </cfRule>
  </conditionalFormatting>
  <conditionalFormatting sqref="AA28:AA30">
    <cfRule type="expression" dxfId="1896" priority="866">
      <formula>MOD(ROW(),2)</formula>
    </cfRule>
  </conditionalFormatting>
  <conditionalFormatting sqref="AC28:AC30">
    <cfRule type="cellIs" dxfId="1895" priority="865" operator="equal">
      <formula>0</formula>
    </cfRule>
  </conditionalFormatting>
  <conditionalFormatting sqref="AC19:AC24">
    <cfRule type="expression" dxfId="1894" priority="914">
      <formula>MOD(ROW(),2)</formula>
    </cfRule>
  </conditionalFormatting>
  <conditionalFormatting sqref="AE19:AE24">
    <cfRule type="cellIs" dxfId="1893" priority="913" operator="equal">
      <formula>0</formula>
    </cfRule>
  </conditionalFormatting>
  <conditionalFormatting sqref="AE15:AE16">
    <cfRule type="expression" dxfId="1892" priority="962">
      <formula>MOD(ROW(),2)</formula>
    </cfRule>
  </conditionalFormatting>
  <conditionalFormatting sqref="K15:K16">
    <cfRule type="cellIs" dxfId="1891" priority="961" operator="equal">
      <formula>0</formula>
    </cfRule>
  </conditionalFormatting>
  <conditionalFormatting sqref="K11">
    <cfRule type="expression" dxfId="1890" priority="1010">
      <formula>MOD(ROW(),2)</formula>
    </cfRule>
  </conditionalFormatting>
  <conditionalFormatting sqref="M11">
    <cfRule type="cellIs" dxfId="1889" priority="1009" operator="equal">
      <formula>0</formula>
    </cfRule>
  </conditionalFormatting>
  <conditionalFormatting sqref="M6:M8">
    <cfRule type="expression" dxfId="1888" priority="1058">
      <formula>MOD(ROW(),2)</formula>
    </cfRule>
  </conditionalFormatting>
  <conditionalFormatting sqref="O6:O8">
    <cfRule type="cellIs" dxfId="1887" priority="1057" operator="equal">
      <formula>0</formula>
    </cfRule>
  </conditionalFormatting>
  <conditionalFormatting sqref="AB86:AC86">
    <cfRule type="expression" dxfId="1886" priority="1344">
      <formula>MOD(ROW(),2)</formula>
    </cfRule>
  </conditionalFormatting>
  <conditionalFormatting sqref="Z68:AA68">
    <cfRule type="expression" dxfId="1885" priority="1445">
      <formula>MOD(ROW(),2)</formula>
    </cfRule>
  </conditionalFormatting>
  <conditionalFormatting sqref="Z77:AA77">
    <cfRule type="expression" dxfId="1884" priority="1443">
      <formula>MOD(ROW(),2)</formula>
    </cfRule>
  </conditionalFormatting>
  <conditionalFormatting sqref="Z90:AA90">
    <cfRule type="expression" dxfId="1883" priority="1441">
      <formula>MOD(ROW(),2)</formula>
    </cfRule>
  </conditionalFormatting>
  <conditionalFormatting sqref="Z97:AA97">
    <cfRule type="expression" dxfId="1882" priority="1440">
      <formula>MOD(ROW(),2)</formula>
    </cfRule>
  </conditionalFormatting>
  <conditionalFormatting sqref="Z72:AA72">
    <cfRule type="cellIs" dxfId="1881" priority="1439" operator="equal">
      <formula>0</formula>
    </cfRule>
  </conditionalFormatting>
  <conditionalFormatting sqref="E57:E59">
    <cfRule type="expression" dxfId="1880" priority="733">
      <formula>MOD(ROW(),2)</formula>
    </cfRule>
  </conditionalFormatting>
  <conditionalFormatting sqref="E57:F59">
    <cfRule type="cellIs" dxfId="1879" priority="732" operator="equal">
      <formula>0</formula>
    </cfRule>
  </conditionalFormatting>
  <conditionalFormatting sqref="F57:F59">
    <cfRule type="expression" dxfId="1878" priority="731">
      <formula>MOD(ROW(),2)</formula>
    </cfRule>
  </conditionalFormatting>
  <conditionalFormatting sqref="Z65:AA65">
    <cfRule type="cellIs" dxfId="1877" priority="1431" operator="equal">
      <formula>0</formula>
    </cfRule>
  </conditionalFormatting>
  <conditionalFormatting sqref="Q6:Q8">
    <cfRule type="expression" dxfId="1876" priority="1076">
      <formula>MOD(ROW(),2)</formula>
    </cfRule>
  </conditionalFormatting>
  <conditionalFormatting sqref="S6:S8">
    <cfRule type="cellIs" dxfId="1875" priority="1075" operator="equal">
      <formula>0</formula>
    </cfRule>
  </conditionalFormatting>
  <conditionalFormatting sqref="Z65:AA65">
    <cfRule type="expression" dxfId="1874" priority="1426">
      <formula>MOD(ROW(),2)</formula>
    </cfRule>
  </conditionalFormatting>
  <conditionalFormatting sqref="U11">
    <cfRule type="cellIs" dxfId="1873" priority="1023" operator="equal">
      <formula>0</formula>
    </cfRule>
  </conditionalFormatting>
  <conditionalFormatting sqref="U11">
    <cfRule type="expression" dxfId="1872" priority="1022">
      <formula>MOD(ROW(),2)</formula>
    </cfRule>
  </conditionalFormatting>
  <conditionalFormatting sqref="Z96:AA96">
    <cfRule type="cellIs" dxfId="1871" priority="1421" operator="equal">
      <formula>0</formula>
    </cfRule>
  </conditionalFormatting>
  <conditionalFormatting sqref="AD94:AE94">
    <cfRule type="cellIs" dxfId="1870" priority="1208" operator="equal">
      <formula>0</formula>
    </cfRule>
  </conditionalFormatting>
  <conditionalFormatting sqref="AA14">
    <cfRule type="expression" dxfId="1869" priority="1412">
      <formula>MOD(ROW(),2)</formula>
    </cfRule>
  </conditionalFormatting>
  <conditionalFormatting sqref="AA14">
    <cfRule type="cellIs" dxfId="1868" priority="1411" operator="equal">
      <formula>0</formula>
    </cfRule>
  </conditionalFormatting>
  <conditionalFormatting sqref="M57:M59">
    <cfRule type="expression" dxfId="1867" priority="708">
      <formula>MOD(ROW(),2)</formula>
    </cfRule>
  </conditionalFormatting>
  <conditionalFormatting sqref="O57:O59">
    <cfRule type="cellIs" dxfId="1866" priority="707" operator="equal">
      <formula>0</formula>
    </cfRule>
  </conditionalFormatting>
  <conditionalFormatting sqref="O57:O59">
    <cfRule type="expression" dxfId="1865" priority="706">
      <formula>MOD(ROW(),2)</formula>
    </cfRule>
  </conditionalFormatting>
  <conditionalFormatting sqref="AA10">
    <cfRule type="expression" dxfId="1864" priority="1407">
      <formula>MOD(ROW(),2)</formula>
    </cfRule>
  </conditionalFormatting>
  <conditionalFormatting sqref="AA10">
    <cfRule type="cellIs" dxfId="1863" priority="1406" operator="equal">
      <formula>0</formula>
    </cfRule>
  </conditionalFormatting>
  <conditionalFormatting sqref="L62:L63">
    <cfRule type="expression" dxfId="1862" priority="653">
      <formula>MOD(ROW(),2)</formula>
    </cfRule>
  </conditionalFormatting>
  <conditionalFormatting sqref="AB4 AB13 AB25 AB71:AC71 AB93:AC93 AB27:AC27 AB31:AC32 AB38:AC39 AB56:AC56 AB18:AC18 AB9:AB10">
    <cfRule type="expression" dxfId="1861" priority="1403">
      <formula>MOD(ROW(),2)</formula>
    </cfRule>
  </conditionalFormatting>
  <conditionalFormatting sqref="AB102:AC1048576 AB4:AC4 AB95 AB18:AC18 AB13:AC13 AB10 AB86:AC86 AB68:AC68 AB97:AC97 AB73:AC73 AB100:AC100 AB93:AC93 AB90:AC90 AB77:AC77 AB71:AC71 AB61:AC61 AB56:AC56 AB38:AC39 AB31:AC32 AB25:AC27 AB9:AC9 AC5">
    <cfRule type="cellIs" dxfId="1860" priority="1402" operator="equal">
      <formula>0</formula>
    </cfRule>
  </conditionalFormatting>
  <conditionalFormatting sqref="AC4:AC5 AC13 AC25 AB100:AC100 AC9">
    <cfRule type="expression" dxfId="1859" priority="1401">
      <formula>MOD(ROW(),2)</formula>
    </cfRule>
  </conditionalFormatting>
  <conditionalFormatting sqref="R40:R54">
    <cfRule type="expression" dxfId="1858" priority="747">
      <formula>MOD(ROW(),2)</formula>
    </cfRule>
  </conditionalFormatting>
  <conditionalFormatting sqref="R40:R54">
    <cfRule type="cellIs" dxfId="1857" priority="746" operator="equal">
      <formula>0</formula>
    </cfRule>
  </conditionalFormatting>
  <conditionalFormatting sqref="T40:T54">
    <cfRule type="expression" dxfId="1856" priority="745">
      <formula>MOD(ROW(),2)</formula>
    </cfRule>
  </conditionalFormatting>
  <conditionalFormatting sqref="T40:T54">
    <cfRule type="cellIs" dxfId="1855" priority="744" operator="equal">
      <formula>0</formula>
    </cfRule>
  </conditionalFormatting>
  <conditionalFormatting sqref="V40:V54">
    <cfRule type="expression" dxfId="1854" priority="743">
      <formula>MOD(ROW(),2)</formula>
    </cfRule>
  </conditionalFormatting>
  <conditionalFormatting sqref="V33:V37">
    <cfRule type="cellIs" dxfId="1853" priority="792" operator="equal">
      <formula>0</formula>
    </cfRule>
  </conditionalFormatting>
  <conditionalFormatting sqref="X33:X37">
    <cfRule type="expression" dxfId="1852" priority="791">
      <formula>MOD(ROW(),2)</formula>
    </cfRule>
  </conditionalFormatting>
  <conditionalFormatting sqref="X28:X30">
    <cfRule type="cellIs" dxfId="1851" priority="840" operator="equal">
      <formula>0</formula>
    </cfRule>
  </conditionalFormatting>
  <conditionalFormatting sqref="Z28:Z30">
    <cfRule type="expression" dxfId="1850" priority="839">
      <formula>MOD(ROW(),2)</formula>
    </cfRule>
  </conditionalFormatting>
  <conditionalFormatting sqref="Z19:Z24">
    <cfRule type="cellIs" dxfId="1849" priority="888" operator="equal">
      <formula>0</formula>
    </cfRule>
  </conditionalFormatting>
  <conditionalFormatting sqref="AB19:AB24">
    <cfRule type="expression" dxfId="1848" priority="887">
      <formula>MOD(ROW(),2)</formula>
    </cfRule>
  </conditionalFormatting>
  <conditionalFormatting sqref="AB15:AB16">
    <cfRule type="cellIs" dxfId="1847" priority="936" operator="equal">
      <formula>0</formula>
    </cfRule>
  </conditionalFormatting>
  <conditionalFormatting sqref="AD15:AD16">
    <cfRule type="expression" dxfId="1846" priority="935">
      <formula>MOD(ROW(),2)</formula>
    </cfRule>
  </conditionalFormatting>
  <conditionalFormatting sqref="AD11">
    <cfRule type="cellIs" dxfId="1845" priority="984" operator="equal">
      <formula>0</formula>
    </cfRule>
  </conditionalFormatting>
  <conditionalFormatting sqref="E15:E16">
    <cfRule type="expression" dxfId="1844" priority="983">
      <formula>MOD(ROW(),2)</formula>
    </cfRule>
  </conditionalFormatting>
  <conditionalFormatting sqref="Y40:Y54">
    <cfRule type="expression" dxfId="1843" priority="768">
      <formula>MOD(ROW(),2)</formula>
    </cfRule>
  </conditionalFormatting>
  <conditionalFormatting sqref="AA40:AA54">
    <cfRule type="cellIs" dxfId="1842" priority="767" operator="equal">
      <formula>0</formula>
    </cfRule>
  </conditionalFormatting>
  <conditionalFormatting sqref="AA33:AA37">
    <cfRule type="expression" dxfId="1841" priority="816">
      <formula>MOD(ROW(),2)</formula>
    </cfRule>
  </conditionalFormatting>
  <conditionalFormatting sqref="AC33:AC37">
    <cfRule type="cellIs" dxfId="1840" priority="815" operator="equal">
      <formula>0</formula>
    </cfRule>
  </conditionalFormatting>
  <conditionalFormatting sqref="AC28:AC30">
    <cfRule type="expression" dxfId="1839" priority="864">
      <formula>MOD(ROW(),2)</formula>
    </cfRule>
  </conditionalFormatting>
  <conditionalFormatting sqref="AE28:AE30">
    <cfRule type="cellIs" dxfId="1838" priority="863" operator="equal">
      <formula>0</formula>
    </cfRule>
  </conditionalFormatting>
  <conditionalFormatting sqref="AE19:AE24">
    <cfRule type="expression" dxfId="1837" priority="912">
      <formula>MOD(ROW(),2)</formula>
    </cfRule>
  </conditionalFormatting>
  <conditionalFormatting sqref="K19:K24">
    <cfRule type="cellIs" dxfId="1836" priority="911" operator="equal">
      <formula>0</formula>
    </cfRule>
  </conditionalFormatting>
  <conditionalFormatting sqref="K15:K16">
    <cfRule type="expression" dxfId="1835" priority="960">
      <formula>MOD(ROW(),2)</formula>
    </cfRule>
  </conditionalFormatting>
  <conditionalFormatting sqref="M15:M16">
    <cfRule type="cellIs" dxfId="1834" priority="959" operator="equal">
      <formula>0</formula>
    </cfRule>
  </conditionalFormatting>
  <conditionalFormatting sqref="AD86:AE86">
    <cfRule type="expression" dxfId="1833" priority="1246">
      <formula>MOD(ROW(),2)</formula>
    </cfRule>
  </conditionalFormatting>
  <conditionalFormatting sqref="AB68:AC68">
    <cfRule type="expression" dxfId="1832" priority="1347">
      <formula>MOD(ROW(),2)</formula>
    </cfRule>
  </conditionalFormatting>
  <conditionalFormatting sqref="AB77:AC77">
    <cfRule type="expression" dxfId="1831" priority="1345">
      <formula>MOD(ROW(),2)</formula>
    </cfRule>
  </conditionalFormatting>
  <conditionalFormatting sqref="AB90:AC90">
    <cfRule type="expression" dxfId="1830" priority="1343">
      <formula>MOD(ROW(),2)</formula>
    </cfRule>
  </conditionalFormatting>
  <conditionalFormatting sqref="AB97:AC97">
    <cfRule type="expression" dxfId="1829" priority="1342">
      <formula>MOD(ROW(),2)</formula>
    </cfRule>
  </conditionalFormatting>
  <conditionalFormatting sqref="AB72:AC72">
    <cfRule type="cellIs" dxfId="1828" priority="1341" operator="equal">
      <formula>0</formula>
    </cfRule>
  </conditionalFormatting>
  <conditionalFormatting sqref="AD62:AD63">
    <cfRule type="expression" dxfId="1827" priority="635">
      <formula>MOD(ROW(),2)</formula>
    </cfRule>
  </conditionalFormatting>
  <conditionalFormatting sqref="AD62:AD63">
    <cfRule type="cellIs" dxfId="1826" priority="634" operator="equal">
      <formula>0</formula>
    </cfRule>
  </conditionalFormatting>
  <conditionalFormatting sqref="E66">
    <cfRule type="expression" dxfId="1825" priority="633">
      <formula>MOD(ROW(),2)</formula>
    </cfRule>
  </conditionalFormatting>
  <conditionalFormatting sqref="AB65:AC65">
    <cfRule type="cellIs" dxfId="1824" priority="1333" operator="equal">
      <formula>0</formula>
    </cfRule>
  </conditionalFormatting>
  <conditionalFormatting sqref="I15:I16">
    <cfRule type="expression" dxfId="1823" priority="978">
      <formula>MOD(ROW(),2)</formula>
    </cfRule>
  </conditionalFormatting>
  <conditionalFormatting sqref="Q15:Q16">
    <cfRule type="cellIs" dxfId="1822" priority="977" operator="equal">
      <formula>0</formula>
    </cfRule>
  </conditionalFormatting>
  <conditionalFormatting sqref="AB65:AC65">
    <cfRule type="expression" dxfId="1821" priority="1328">
      <formula>MOD(ROW(),2)</formula>
    </cfRule>
  </conditionalFormatting>
  <conditionalFormatting sqref="S19:S24">
    <cfRule type="cellIs" dxfId="1820" priority="925" operator="equal">
      <formula>0</formula>
    </cfRule>
  </conditionalFormatting>
  <conditionalFormatting sqref="S19:S24">
    <cfRule type="expression" dxfId="1819" priority="924">
      <formula>MOD(ROW(),2)</formula>
    </cfRule>
  </conditionalFormatting>
  <conditionalFormatting sqref="AB96:AC96">
    <cfRule type="cellIs" dxfId="1818" priority="1323" operator="equal">
      <formula>0</formula>
    </cfRule>
  </conditionalFormatting>
  <conditionalFormatting sqref="K5">
    <cfRule type="cellIs" dxfId="1817" priority="1113" operator="equal">
      <formula>0</formula>
    </cfRule>
  </conditionalFormatting>
  <conditionalFormatting sqref="K5">
    <cfRule type="expression" dxfId="1816" priority="1112">
      <formula>MOD(ROW(),2)</formula>
    </cfRule>
  </conditionalFormatting>
  <conditionalFormatting sqref="M5">
    <cfRule type="cellIs" dxfId="1815" priority="1110" operator="equal">
      <formula>0</formula>
    </cfRule>
  </conditionalFormatting>
  <conditionalFormatting sqref="AC14">
    <cfRule type="expression" dxfId="1814" priority="1314">
      <formula>MOD(ROW(),2)</formula>
    </cfRule>
  </conditionalFormatting>
  <conditionalFormatting sqref="AC14">
    <cfRule type="cellIs" dxfId="1813" priority="1313" operator="equal">
      <formula>0</formula>
    </cfRule>
  </conditionalFormatting>
  <conditionalFormatting sqref="K66">
    <cfRule type="expression" dxfId="1812" priority="610">
      <formula>MOD(ROW(),2)</formula>
    </cfRule>
  </conditionalFormatting>
  <conditionalFormatting sqref="M66">
    <cfRule type="cellIs" dxfId="1811" priority="609" operator="equal">
      <formula>0</formula>
    </cfRule>
  </conditionalFormatting>
  <conditionalFormatting sqref="M66">
    <cfRule type="expression" dxfId="1810" priority="608">
      <formula>MOD(ROW(),2)</formula>
    </cfRule>
  </conditionalFormatting>
  <conditionalFormatting sqref="AC10">
    <cfRule type="expression" dxfId="1809" priority="1309">
      <formula>MOD(ROW(),2)</formula>
    </cfRule>
  </conditionalFormatting>
  <conditionalFormatting sqref="AC10">
    <cfRule type="cellIs" dxfId="1808" priority="1308" operator="equal">
      <formula>0</formula>
    </cfRule>
  </conditionalFormatting>
  <conditionalFormatting sqref="J69:J70">
    <cfRule type="expression" dxfId="1807" priority="555">
      <formula>MOD(ROW(),2)</formula>
    </cfRule>
  </conditionalFormatting>
  <conditionalFormatting sqref="AD4 AD13 AD25 AD71:AE71 AD93:AE93 AD27:AE27 AD31:AE32 AD38:AE39 AD56:AE56 AD18:AE18 AD9:AD10">
    <cfRule type="expression" dxfId="1806" priority="1305">
      <formula>MOD(ROW(),2)</formula>
    </cfRule>
  </conditionalFormatting>
  <conditionalFormatting sqref="AD102:AE1048576 AD4:AE4 AD95 AD18:AE18 AD13:AE13 AD10 AD86:AE86 AD68:AE68 AD97:AE97 AD73:AE73 AD100:AE100 AD93:AE93 AD90:AE90 AD77:AE77 AD71:AE71 AD61:AE61 AD56:AE56 AD38:AE39 AD31:AE32 AD25:AE27 AD9:AE9 AE5">
    <cfRule type="cellIs" dxfId="1805" priority="1304" operator="equal">
      <formula>0</formula>
    </cfRule>
  </conditionalFormatting>
  <conditionalFormatting sqref="AE4:AE5 AE13 AE25 AD100:AE100 AE9">
    <cfRule type="expression" dxfId="1804" priority="1303">
      <formula>MOD(ROW(),2)</formula>
    </cfRule>
  </conditionalFormatting>
  <conditionalFormatting sqref="P62:P63">
    <cfRule type="expression" dxfId="1803" priority="649">
      <formula>MOD(ROW(),2)</formula>
    </cfRule>
  </conditionalFormatting>
  <conditionalFormatting sqref="P62:P63">
    <cfRule type="cellIs" dxfId="1802" priority="648" operator="equal">
      <formula>0</formula>
    </cfRule>
  </conditionalFormatting>
  <conditionalFormatting sqref="R62:R63">
    <cfRule type="expression" dxfId="1801" priority="647">
      <formula>MOD(ROW(),2)</formula>
    </cfRule>
  </conditionalFormatting>
  <conditionalFormatting sqref="R62:R63">
    <cfRule type="cellIs" dxfId="1800" priority="646" operator="equal">
      <formula>0</formula>
    </cfRule>
  </conditionalFormatting>
  <conditionalFormatting sqref="T62:T63">
    <cfRule type="expression" dxfId="1799" priority="645">
      <formula>MOD(ROW(),2)</formula>
    </cfRule>
  </conditionalFormatting>
  <conditionalFormatting sqref="T57:T59">
    <cfRule type="cellIs" dxfId="1798" priority="694" operator="equal">
      <formula>0</formula>
    </cfRule>
  </conditionalFormatting>
  <conditionalFormatting sqref="V57:V59">
    <cfRule type="expression" dxfId="1797" priority="693">
      <formula>MOD(ROW(),2)</formula>
    </cfRule>
  </conditionalFormatting>
  <conditionalFormatting sqref="V40:V54">
    <cfRule type="cellIs" dxfId="1796" priority="742" operator="equal">
      <formula>0</formula>
    </cfRule>
  </conditionalFormatting>
  <conditionalFormatting sqref="X40:X54">
    <cfRule type="expression" dxfId="1795" priority="741">
      <formula>MOD(ROW(),2)</formula>
    </cfRule>
  </conditionalFormatting>
  <conditionalFormatting sqref="X33:X37">
    <cfRule type="cellIs" dxfId="1794" priority="790" operator="equal">
      <formula>0</formula>
    </cfRule>
  </conditionalFormatting>
  <conditionalFormatting sqref="Z33:Z37">
    <cfRule type="expression" dxfId="1793" priority="789">
      <formula>MOD(ROW(),2)</formula>
    </cfRule>
  </conditionalFormatting>
  <conditionalFormatting sqref="Z28:Z30">
    <cfRule type="cellIs" dxfId="1792" priority="838" operator="equal">
      <formula>0</formula>
    </cfRule>
  </conditionalFormatting>
  <conditionalFormatting sqref="AB28:AB30">
    <cfRule type="expression" dxfId="1791" priority="837">
      <formula>MOD(ROW(),2)</formula>
    </cfRule>
  </conditionalFormatting>
  <conditionalFormatting sqref="AB19:AB24">
    <cfRule type="cellIs" dxfId="1790" priority="886" operator="equal">
      <formula>0</formula>
    </cfRule>
  </conditionalFormatting>
  <conditionalFormatting sqref="AD19:AD24">
    <cfRule type="expression" dxfId="1789" priority="885">
      <formula>MOD(ROW(),2)</formula>
    </cfRule>
  </conditionalFormatting>
  <conditionalFormatting sqref="E11:F11">
    <cfRule type="cellIs" dxfId="1788" priority="1032" operator="equal">
      <formula>0</formula>
    </cfRule>
  </conditionalFormatting>
  <conditionalFormatting sqref="F11">
    <cfRule type="expression" dxfId="1787" priority="1031">
      <formula>MOD(ROW(),2)</formula>
    </cfRule>
  </conditionalFormatting>
  <conditionalFormatting sqref="W62:W63">
    <cfRule type="expression" dxfId="1786" priority="670">
      <formula>MOD(ROW(),2)</formula>
    </cfRule>
  </conditionalFormatting>
  <conditionalFormatting sqref="Y62:Y63">
    <cfRule type="cellIs" dxfId="1785" priority="669" operator="equal">
      <formula>0</formula>
    </cfRule>
  </conditionalFormatting>
  <conditionalFormatting sqref="Y57:Y59">
    <cfRule type="expression" dxfId="1784" priority="718">
      <formula>MOD(ROW(),2)</formula>
    </cfRule>
  </conditionalFormatting>
  <conditionalFormatting sqref="AA57:AA59">
    <cfRule type="cellIs" dxfId="1783" priority="717" operator="equal">
      <formula>0</formula>
    </cfRule>
  </conditionalFormatting>
  <conditionalFormatting sqref="AA40:AA54">
    <cfRule type="expression" dxfId="1782" priority="766">
      <formula>MOD(ROW(),2)</formula>
    </cfRule>
  </conditionalFormatting>
  <conditionalFormatting sqref="AC40:AC54">
    <cfRule type="cellIs" dxfId="1781" priority="765" operator="equal">
      <formula>0</formula>
    </cfRule>
  </conditionalFormatting>
  <conditionalFormatting sqref="AC33:AC37">
    <cfRule type="expression" dxfId="1780" priority="814">
      <formula>MOD(ROW(),2)</formula>
    </cfRule>
  </conditionalFormatting>
  <conditionalFormatting sqref="AE33:AE37">
    <cfRule type="cellIs" dxfId="1779" priority="813" operator="equal">
      <formula>0</formula>
    </cfRule>
  </conditionalFormatting>
  <conditionalFormatting sqref="AE28:AE30">
    <cfRule type="expression" dxfId="1778" priority="862">
      <formula>MOD(ROW(),2)</formula>
    </cfRule>
  </conditionalFormatting>
  <conditionalFormatting sqref="K28:K30">
    <cfRule type="cellIs" dxfId="1777" priority="861" operator="equal">
      <formula>0</formula>
    </cfRule>
  </conditionalFormatting>
  <conditionalFormatting sqref="O19:O24">
    <cfRule type="expression" dxfId="1776" priority="906">
      <formula>MOD(ROW(),2)</formula>
    </cfRule>
  </conditionalFormatting>
  <conditionalFormatting sqref="M11">
    <cfRule type="expression" dxfId="1775" priority="1008">
      <formula>MOD(ROW(),2)</formula>
    </cfRule>
  </conditionalFormatting>
  <conditionalFormatting sqref="O11">
    <cfRule type="cellIs" dxfId="1774" priority="1007" operator="equal">
      <formula>0</formula>
    </cfRule>
  </conditionalFormatting>
  <conditionalFormatting sqref="AD68:AE68">
    <cfRule type="expression" dxfId="1773" priority="1249">
      <formula>MOD(ROW(),2)</formula>
    </cfRule>
  </conditionalFormatting>
  <conditionalFormatting sqref="AD77:AE77">
    <cfRule type="expression" dxfId="1772" priority="1247">
      <formula>MOD(ROW(),2)</formula>
    </cfRule>
  </conditionalFormatting>
  <conditionalFormatting sqref="AD90:AE90">
    <cfRule type="expression" dxfId="1771" priority="1245">
      <formula>MOD(ROW(),2)</formula>
    </cfRule>
  </conditionalFormatting>
  <conditionalFormatting sqref="AD97:AE97">
    <cfRule type="expression" dxfId="1770" priority="1244">
      <formula>MOD(ROW(),2)</formula>
    </cfRule>
  </conditionalFormatting>
  <conditionalFormatting sqref="AD72:AE72">
    <cfRule type="cellIs" dxfId="1769" priority="1243" operator="equal">
      <formula>0</formula>
    </cfRule>
  </conditionalFormatting>
  <conditionalFormatting sqref="AB69:AB70">
    <cfRule type="expression" dxfId="1768" priority="537">
      <formula>MOD(ROW(),2)</formula>
    </cfRule>
  </conditionalFormatting>
  <conditionalFormatting sqref="AB69:AB70">
    <cfRule type="cellIs" dxfId="1767" priority="536" operator="equal">
      <formula>0</formula>
    </cfRule>
  </conditionalFormatting>
  <conditionalFormatting sqref="AD69:AD70">
    <cfRule type="expression" dxfId="1766" priority="535">
      <formula>MOD(ROW(),2)</formula>
    </cfRule>
  </conditionalFormatting>
  <conditionalFormatting sqref="AD65:AE65">
    <cfRule type="cellIs" dxfId="1765" priority="1235" operator="equal">
      <formula>0</formula>
    </cfRule>
  </conditionalFormatting>
  <conditionalFormatting sqref="E28:F30">
    <cfRule type="cellIs" dxfId="1764" priority="882" operator="equal">
      <formula>0</formula>
    </cfRule>
  </conditionalFormatting>
  <conditionalFormatting sqref="F28:F30">
    <cfRule type="expression" dxfId="1763" priority="881">
      <formula>MOD(ROW(),2)</formula>
    </cfRule>
  </conditionalFormatting>
  <conditionalFormatting sqref="H28:H30">
    <cfRule type="expression" dxfId="1762" priority="880">
      <formula>MOD(ROW(),2)</formula>
    </cfRule>
  </conditionalFormatting>
  <conditionalFormatting sqref="H28:I30">
    <cfRule type="cellIs" dxfId="1761" priority="879" operator="equal">
      <formula>0</formula>
    </cfRule>
  </conditionalFormatting>
  <conditionalFormatting sqref="AD65:AE65">
    <cfRule type="expression" dxfId="1760" priority="1230">
      <formula>MOD(ROW(),2)</formula>
    </cfRule>
  </conditionalFormatting>
  <conditionalFormatting sqref="Q33:Q37">
    <cfRule type="cellIs" dxfId="1759" priority="827" operator="equal">
      <formula>0</formula>
    </cfRule>
  </conditionalFormatting>
  <conditionalFormatting sqref="Q33:Q37">
    <cfRule type="expression" dxfId="1758" priority="826">
      <formula>MOD(ROW(),2)</formula>
    </cfRule>
  </conditionalFormatting>
  <conditionalFormatting sqref="AD96:AE96">
    <cfRule type="cellIs" dxfId="1757" priority="1225" operator="equal">
      <formula>0</formula>
    </cfRule>
  </conditionalFormatting>
  <conditionalFormatting sqref="Y6:Y8">
    <cfRule type="cellIs" dxfId="1756" priority="1069" operator="equal">
      <formula>0</formula>
    </cfRule>
  </conditionalFormatting>
  <conditionalFormatting sqref="Y6:Y8">
    <cfRule type="expression" dxfId="1755" priority="1068">
      <formula>MOD(ROW(),2)</formula>
    </cfRule>
  </conditionalFormatting>
  <conditionalFormatting sqref="AE14">
    <cfRule type="expression" dxfId="1754" priority="1216">
      <formula>MOD(ROW(),2)</formula>
    </cfRule>
  </conditionalFormatting>
  <conditionalFormatting sqref="AE14">
    <cfRule type="cellIs" dxfId="1753" priority="1215" operator="equal">
      <formula>0</formula>
    </cfRule>
  </conditionalFormatting>
  <conditionalFormatting sqref="AE74:AE75">
    <cfRule type="expression" dxfId="1752" priority="512">
      <formula>MOD(ROW(),2)</formula>
    </cfRule>
  </conditionalFormatting>
  <conditionalFormatting sqref="K74:K75">
    <cfRule type="cellIs" dxfId="1751" priority="511" operator="equal">
      <formula>0</formula>
    </cfRule>
  </conditionalFormatting>
  <conditionalFormatting sqref="K74:K75">
    <cfRule type="expression" dxfId="1750" priority="510">
      <formula>MOD(ROW(),2)</formula>
    </cfRule>
  </conditionalFormatting>
  <conditionalFormatting sqref="AE10">
    <cfRule type="expression" dxfId="1749" priority="1211">
      <formula>MOD(ROW(),2)</formula>
    </cfRule>
  </conditionalFormatting>
  <conditionalFormatting sqref="AE10">
    <cfRule type="cellIs" dxfId="1748" priority="1210" operator="equal">
      <formula>0</formula>
    </cfRule>
  </conditionalFormatting>
  <conditionalFormatting sqref="L83:L84">
    <cfRule type="expression" dxfId="1747" priority="403">
      <formula>MOD(ROW(),2)</formula>
    </cfRule>
  </conditionalFormatting>
  <conditionalFormatting sqref="V91:V92">
    <cfRule type="cellIs" dxfId="1746" priority="292" operator="equal">
      <formula>0</formula>
    </cfRule>
  </conditionalFormatting>
  <conditionalFormatting sqref="T12">
    <cfRule type="cellIs" dxfId="1745" priority="238" operator="equal">
      <formula>0</formula>
    </cfRule>
  </conditionalFormatting>
  <conditionalFormatting sqref="L87:L88">
    <cfRule type="expression" dxfId="1744" priority="353">
      <formula>MOD(ROW(),2)</formula>
    </cfRule>
  </conditionalFormatting>
  <conditionalFormatting sqref="L87:L88">
    <cfRule type="cellIs" dxfId="1743" priority="352" operator="equal">
      <formula>0</formula>
    </cfRule>
  </conditionalFormatting>
  <conditionalFormatting sqref="I91:I92">
    <cfRule type="expression" dxfId="1742" priority="328">
      <formula>MOD(ROW(),2)</formula>
    </cfRule>
  </conditionalFormatting>
  <conditionalFormatting sqref="J69:J70">
    <cfRule type="cellIs" dxfId="1741" priority="554" operator="equal">
      <formula>0</formula>
    </cfRule>
  </conditionalFormatting>
  <conditionalFormatting sqref="L69:L70">
    <cfRule type="expression" dxfId="1740" priority="553">
      <formula>MOD(ROW(),2)</formula>
    </cfRule>
  </conditionalFormatting>
  <conditionalFormatting sqref="L69:L70">
    <cfRule type="cellIs" dxfId="1739" priority="552" operator="equal">
      <formula>0</formula>
    </cfRule>
  </conditionalFormatting>
  <conditionalFormatting sqref="J66">
    <cfRule type="expression" dxfId="1738" priority="605">
      <formula>MOD(ROW(),2)</formula>
    </cfRule>
  </conditionalFormatting>
  <conditionalFormatting sqref="J66">
    <cfRule type="cellIs" dxfId="1737" priority="604" operator="equal">
      <formula>0</formula>
    </cfRule>
  </conditionalFormatting>
  <conditionalFormatting sqref="L66">
    <cfRule type="expression" dxfId="1736" priority="603">
      <formula>MOD(ROW(),2)</formula>
    </cfRule>
  </conditionalFormatting>
  <conditionalFormatting sqref="L66">
    <cfRule type="cellIs" dxfId="1735" priority="602" operator="equal">
      <formula>0</formula>
    </cfRule>
  </conditionalFormatting>
  <conditionalFormatting sqref="N66">
    <cfRule type="expression" dxfId="1734" priority="601">
      <formula>MOD(ROW(),2)</formula>
    </cfRule>
  </conditionalFormatting>
  <conditionalFormatting sqref="N66">
    <cfRule type="cellIs" dxfId="1733" priority="600" operator="equal">
      <formula>0</formula>
    </cfRule>
  </conditionalFormatting>
  <conditionalFormatting sqref="P66">
    <cfRule type="expression" dxfId="1732" priority="599">
      <formula>MOD(ROW(),2)</formula>
    </cfRule>
  </conditionalFormatting>
  <conditionalFormatting sqref="P66">
    <cfRule type="cellIs" dxfId="1731" priority="598" operator="equal">
      <formula>0</formula>
    </cfRule>
  </conditionalFormatting>
  <conditionalFormatting sqref="R66">
    <cfRule type="expression" dxfId="1730" priority="597">
      <formula>MOD(ROW(),2)</formula>
    </cfRule>
  </conditionalFormatting>
  <conditionalFormatting sqref="R66">
    <cfRule type="cellIs" dxfId="1729" priority="596" operator="equal">
      <formula>0</formula>
    </cfRule>
  </conditionalFormatting>
  <conditionalFormatting sqref="T66">
    <cfRule type="expression" dxfId="1728" priority="595">
      <formula>MOD(ROW(),2)</formula>
    </cfRule>
  </conditionalFormatting>
  <conditionalFormatting sqref="T66">
    <cfRule type="cellIs" dxfId="1727" priority="594" operator="equal">
      <formula>0</formula>
    </cfRule>
  </conditionalFormatting>
  <conditionalFormatting sqref="V66">
    <cfRule type="expression" dxfId="1726" priority="593">
      <formula>MOD(ROW(),2)</formula>
    </cfRule>
  </conditionalFormatting>
  <conditionalFormatting sqref="V66">
    <cfRule type="cellIs" dxfId="1725" priority="592" operator="equal">
      <formula>0</formula>
    </cfRule>
  </conditionalFormatting>
  <conditionalFormatting sqref="X66">
    <cfRule type="expression" dxfId="1724" priority="591">
      <formula>MOD(ROW(),2)</formula>
    </cfRule>
  </conditionalFormatting>
  <conditionalFormatting sqref="X66">
    <cfRule type="cellIs" dxfId="1723" priority="590" operator="equal">
      <formula>0</formula>
    </cfRule>
  </conditionalFormatting>
  <conditionalFormatting sqref="Z66">
    <cfRule type="expression" dxfId="1722" priority="589">
      <formula>MOD(ROW(),2)</formula>
    </cfRule>
  </conditionalFormatting>
  <conditionalFormatting sqref="Z66">
    <cfRule type="cellIs" dxfId="1721" priority="588" operator="equal">
      <formula>0</formula>
    </cfRule>
  </conditionalFormatting>
  <conditionalFormatting sqref="AB66">
    <cfRule type="expression" dxfId="1720" priority="587">
      <formula>MOD(ROW(),2)</formula>
    </cfRule>
  </conditionalFormatting>
  <conditionalFormatting sqref="H74:H75">
    <cfRule type="expression" dxfId="1719" priority="530">
      <formula>MOD(ROW(),2)</formula>
    </cfRule>
  </conditionalFormatting>
  <conditionalFormatting sqref="H74:I75">
    <cfRule type="cellIs" dxfId="1718" priority="529" operator="equal">
      <formula>0</formula>
    </cfRule>
  </conditionalFormatting>
  <conditionalFormatting sqref="I74:I75">
    <cfRule type="expression" dxfId="1717" priority="528">
      <formula>MOD(ROW(),2)</formula>
    </cfRule>
  </conditionalFormatting>
  <conditionalFormatting sqref="Q74:Q75">
    <cfRule type="cellIs" dxfId="1716" priority="527" operator="equal">
      <formula>0</formula>
    </cfRule>
  </conditionalFormatting>
  <conditionalFormatting sqref="H69:H70">
    <cfRule type="expression" dxfId="1715" priority="580">
      <formula>MOD(ROW(),2)</formula>
    </cfRule>
  </conditionalFormatting>
  <conditionalFormatting sqref="H69:I70">
    <cfRule type="cellIs" dxfId="1714" priority="579" operator="equal">
      <formula>0</formula>
    </cfRule>
  </conditionalFormatting>
  <conditionalFormatting sqref="I69:I70">
    <cfRule type="expression" dxfId="1713" priority="578">
      <formula>MOD(ROW(),2)</formula>
    </cfRule>
  </conditionalFormatting>
  <conditionalFormatting sqref="Q69:Q70">
    <cfRule type="cellIs" dxfId="1712" priority="577" operator="equal">
      <formula>0</formula>
    </cfRule>
  </conditionalFormatting>
  <conditionalFormatting sqref="Q69:Q70">
    <cfRule type="expression" dxfId="1711" priority="576">
      <formula>MOD(ROW(),2)</formula>
    </cfRule>
  </conditionalFormatting>
  <conditionalFormatting sqref="S69:S70">
    <cfRule type="cellIs" dxfId="1710" priority="575" operator="equal">
      <formula>0</formula>
    </cfRule>
  </conditionalFormatting>
  <conditionalFormatting sqref="S69:S70">
    <cfRule type="expression" dxfId="1709" priority="574">
      <formula>MOD(ROW(),2)</formula>
    </cfRule>
  </conditionalFormatting>
  <conditionalFormatting sqref="U69:U70">
    <cfRule type="cellIs" dxfId="1708" priority="573" operator="equal">
      <formula>0</formula>
    </cfRule>
  </conditionalFormatting>
  <conditionalFormatting sqref="U69:U70">
    <cfRule type="expression" dxfId="1707" priority="572">
      <formula>MOD(ROW(),2)</formula>
    </cfRule>
  </conditionalFormatting>
  <conditionalFormatting sqref="W69:W70">
    <cfRule type="cellIs" dxfId="1706" priority="571" operator="equal">
      <formula>0</formula>
    </cfRule>
  </conditionalFormatting>
  <conditionalFormatting sqref="W69:W70">
    <cfRule type="expression" dxfId="1705" priority="570">
      <formula>MOD(ROW(),2)</formula>
    </cfRule>
  </conditionalFormatting>
  <conditionalFormatting sqref="Y69:Y70">
    <cfRule type="cellIs" dxfId="1704" priority="569" operator="equal">
      <formula>0</formula>
    </cfRule>
  </conditionalFormatting>
  <conditionalFormatting sqref="Y69:Y70">
    <cfRule type="expression" dxfId="1703" priority="568">
      <formula>MOD(ROW(),2)</formula>
    </cfRule>
  </conditionalFormatting>
  <conditionalFormatting sqref="AA69:AA70">
    <cfRule type="cellIs" dxfId="1702" priority="567" operator="equal">
      <formula>0</formula>
    </cfRule>
  </conditionalFormatting>
  <conditionalFormatting sqref="AA69:AA70">
    <cfRule type="expression" dxfId="1701" priority="566">
      <formula>MOD(ROW(),2)</formula>
    </cfRule>
  </conditionalFormatting>
  <conditionalFormatting sqref="AC69:AC70">
    <cfRule type="cellIs" dxfId="1700" priority="565" operator="equal">
      <formula>0</formula>
    </cfRule>
  </conditionalFormatting>
  <conditionalFormatting sqref="AC69:AC70">
    <cfRule type="expression" dxfId="1699" priority="564">
      <formula>MOD(ROW(),2)</formula>
    </cfRule>
  </conditionalFormatting>
  <conditionalFormatting sqref="AE69:AE70">
    <cfRule type="cellIs" dxfId="1698" priority="563" operator="equal">
      <formula>0</formula>
    </cfRule>
  </conditionalFormatting>
  <conditionalFormatting sqref="Z91:Z92">
    <cfRule type="expression" dxfId="1697" priority="289">
      <formula>MOD(ROW(),2)</formula>
    </cfRule>
  </conditionalFormatting>
  <conditionalFormatting sqref="M5">
    <cfRule type="expression" dxfId="1696" priority="1109">
      <formula>MOD(ROW(),2)</formula>
    </cfRule>
  </conditionalFormatting>
  <conditionalFormatting sqref="J5">
    <cfRule type="expression" dxfId="1695" priority="1105">
      <formula>MOD(ROW(),2)</formula>
    </cfRule>
  </conditionalFormatting>
  <conditionalFormatting sqref="J5">
    <cfRule type="cellIs" dxfId="1694" priority="1104" operator="equal">
      <formula>0</formula>
    </cfRule>
  </conditionalFormatting>
  <conditionalFormatting sqref="L5">
    <cfRule type="expression" dxfId="1693" priority="1103">
      <formula>MOD(ROW(),2)</formula>
    </cfRule>
  </conditionalFormatting>
  <conditionalFormatting sqref="L5">
    <cfRule type="cellIs" dxfId="1692" priority="1102" operator="equal">
      <formula>0</formula>
    </cfRule>
  </conditionalFormatting>
  <conditionalFormatting sqref="N5">
    <cfRule type="expression" dxfId="1691" priority="1101">
      <formula>MOD(ROW(),2)</formula>
    </cfRule>
  </conditionalFormatting>
  <conditionalFormatting sqref="N5">
    <cfRule type="cellIs" dxfId="1690" priority="1100" operator="equal">
      <formula>0</formula>
    </cfRule>
  </conditionalFormatting>
  <conditionalFormatting sqref="P5">
    <cfRule type="expression" dxfId="1689" priority="1099">
      <formula>MOD(ROW(),2)</formula>
    </cfRule>
  </conditionalFormatting>
  <conditionalFormatting sqref="P5">
    <cfRule type="cellIs" dxfId="1688" priority="1098" operator="equal">
      <formula>0</formula>
    </cfRule>
  </conditionalFormatting>
  <conditionalFormatting sqref="R5">
    <cfRule type="expression" dxfId="1687" priority="1097">
      <formula>MOD(ROW(),2)</formula>
    </cfRule>
  </conditionalFormatting>
  <conditionalFormatting sqref="R5">
    <cfRule type="cellIs" dxfId="1686" priority="1096" operator="equal">
      <formula>0</formula>
    </cfRule>
  </conditionalFormatting>
  <conditionalFormatting sqref="T5">
    <cfRule type="expression" dxfId="1685" priority="1095">
      <formula>MOD(ROW(),2)</formula>
    </cfRule>
  </conditionalFormatting>
  <conditionalFormatting sqref="T5">
    <cfRule type="cellIs" dxfId="1684" priority="1094" operator="equal">
      <formula>0</formula>
    </cfRule>
  </conditionalFormatting>
  <conditionalFormatting sqref="V5">
    <cfRule type="expression" dxfId="1683" priority="1093">
      <formula>MOD(ROW(),2)</formula>
    </cfRule>
  </conditionalFormatting>
  <conditionalFormatting sqref="V5">
    <cfRule type="cellIs" dxfId="1682" priority="1092" operator="equal">
      <formula>0</formula>
    </cfRule>
  </conditionalFormatting>
  <conditionalFormatting sqref="X5">
    <cfRule type="expression" dxfId="1681" priority="1091">
      <formula>MOD(ROW(),2)</formula>
    </cfRule>
  </conditionalFormatting>
  <conditionalFormatting sqref="X5">
    <cfRule type="cellIs" dxfId="1680" priority="1090" operator="equal">
      <formula>0</formula>
    </cfRule>
  </conditionalFormatting>
  <conditionalFormatting sqref="Z5">
    <cfRule type="cellIs" dxfId="1679" priority="1088" operator="equal">
      <formula>0</formula>
    </cfRule>
  </conditionalFormatting>
  <conditionalFormatting sqref="AB5">
    <cfRule type="expression" dxfId="1678" priority="1087">
      <formula>MOD(ROW(),2)</formula>
    </cfRule>
  </conditionalFormatting>
  <conditionalFormatting sqref="H6:H8">
    <cfRule type="expression" dxfId="1677" priority="1080">
      <formula>MOD(ROW(),2)</formula>
    </cfRule>
  </conditionalFormatting>
  <conditionalFormatting sqref="H6:I8">
    <cfRule type="cellIs" dxfId="1676" priority="1079" operator="equal">
      <formula>0</formula>
    </cfRule>
  </conditionalFormatting>
  <conditionalFormatting sqref="I6:I8">
    <cfRule type="expression" dxfId="1675" priority="1078">
      <formula>MOD(ROW(),2)</formula>
    </cfRule>
  </conditionalFormatting>
  <conditionalFormatting sqref="Q6:Q8">
    <cfRule type="cellIs" dxfId="1674" priority="1077" operator="equal">
      <formula>0</formula>
    </cfRule>
  </conditionalFormatting>
  <conditionalFormatting sqref="W11">
    <cfRule type="cellIs" dxfId="1673" priority="1021" operator="equal">
      <formula>0</formula>
    </cfRule>
  </conditionalFormatting>
  <conditionalFormatting sqref="S6:S8">
    <cfRule type="expression" dxfId="1672" priority="1074">
      <formula>MOD(ROW(),2)</formula>
    </cfRule>
  </conditionalFormatting>
  <conditionalFormatting sqref="U6:U8">
    <cfRule type="cellIs" dxfId="1671" priority="1073" operator="equal">
      <formula>0</formula>
    </cfRule>
  </conditionalFormatting>
  <conditionalFormatting sqref="U6:U8">
    <cfRule type="expression" dxfId="1670" priority="1072">
      <formula>MOD(ROW(),2)</formula>
    </cfRule>
  </conditionalFormatting>
  <conditionalFormatting sqref="W6:W8">
    <cfRule type="cellIs" dxfId="1669" priority="1071" operator="equal">
      <formula>0</formula>
    </cfRule>
  </conditionalFormatting>
  <conditionalFormatting sqref="W6:W8">
    <cfRule type="expression" dxfId="1668" priority="1070">
      <formula>MOD(ROW(),2)</formula>
    </cfRule>
  </conditionalFormatting>
  <conditionalFormatting sqref="AC11">
    <cfRule type="cellIs" dxfId="1667" priority="1015" operator="equal">
      <formula>0</formula>
    </cfRule>
  </conditionalFormatting>
  <conditionalFormatting sqref="AC11">
    <cfRule type="expression" dxfId="1666" priority="1014">
      <formula>MOD(ROW(),2)</formula>
    </cfRule>
  </conditionalFormatting>
  <conditionalFormatting sqref="AC6:AC8">
    <cfRule type="cellIs" dxfId="1665" priority="1065" operator="equal">
      <formula>0</formula>
    </cfRule>
  </conditionalFormatting>
  <conditionalFormatting sqref="AC6:AC8">
    <cfRule type="expression" dxfId="1664" priority="1064">
      <formula>MOD(ROW(),2)</formula>
    </cfRule>
  </conditionalFormatting>
  <conditionalFormatting sqref="AE6:AE8">
    <cfRule type="cellIs" dxfId="1663" priority="1063" operator="equal">
      <formula>0</formula>
    </cfRule>
  </conditionalFormatting>
  <conditionalFormatting sqref="O11">
    <cfRule type="expression" dxfId="1662" priority="1006">
      <formula>MOD(ROW(),2)</formula>
    </cfRule>
  </conditionalFormatting>
  <conditionalFormatting sqref="J6:J8">
    <cfRule type="expression" dxfId="1661" priority="1055">
      <formula>MOD(ROW(),2)</formula>
    </cfRule>
  </conditionalFormatting>
  <conditionalFormatting sqref="J6:J8">
    <cfRule type="cellIs" dxfId="1660" priority="1054" operator="equal">
      <formula>0</formula>
    </cfRule>
  </conditionalFormatting>
  <conditionalFormatting sqref="L6:L8">
    <cfRule type="expression" dxfId="1659" priority="1053">
      <formula>MOD(ROW(),2)</formula>
    </cfRule>
  </conditionalFormatting>
  <conditionalFormatting sqref="L6:L8">
    <cfRule type="cellIs" dxfId="1658" priority="1052" operator="equal">
      <formula>0</formula>
    </cfRule>
  </conditionalFormatting>
  <conditionalFormatting sqref="N6:N8">
    <cfRule type="expression" dxfId="1657" priority="1051">
      <formula>MOD(ROW(),2)</formula>
    </cfRule>
  </conditionalFormatting>
  <conditionalFormatting sqref="N6:N8">
    <cfRule type="cellIs" dxfId="1656" priority="1050" operator="equal">
      <formula>0</formula>
    </cfRule>
  </conditionalFormatting>
  <conditionalFormatting sqref="P6:P8">
    <cfRule type="expression" dxfId="1655" priority="1049">
      <formula>MOD(ROW(),2)</formula>
    </cfRule>
  </conditionalFormatting>
  <conditionalFormatting sqref="P6:P8">
    <cfRule type="cellIs" dxfId="1654" priority="1048" operator="equal">
      <formula>0</formula>
    </cfRule>
  </conditionalFormatting>
  <conditionalFormatting sqref="R6:R8">
    <cfRule type="expression" dxfId="1653" priority="1047">
      <formula>MOD(ROW(),2)</formula>
    </cfRule>
  </conditionalFormatting>
  <conditionalFormatting sqref="R6:R8">
    <cfRule type="cellIs" dxfId="1652" priority="1046" operator="equal">
      <formula>0</formula>
    </cfRule>
  </conditionalFormatting>
  <conditionalFormatting sqref="X11">
    <cfRule type="expression" dxfId="1651" priority="991">
      <formula>MOD(ROW(),2)</formula>
    </cfRule>
  </conditionalFormatting>
  <conditionalFormatting sqref="T6:T8">
    <cfRule type="cellIs" dxfId="1650" priority="1044" operator="equal">
      <formula>0</formula>
    </cfRule>
  </conditionalFormatting>
  <conditionalFormatting sqref="V6:V8">
    <cfRule type="expression" dxfId="1649" priority="1043">
      <formula>MOD(ROW(),2)</formula>
    </cfRule>
  </conditionalFormatting>
  <conditionalFormatting sqref="V6:V8">
    <cfRule type="cellIs" dxfId="1648" priority="1042" operator="equal">
      <formula>0</formula>
    </cfRule>
  </conditionalFormatting>
  <conditionalFormatting sqref="E15:F16">
    <cfRule type="cellIs" dxfId="1647" priority="982" operator="equal">
      <formula>0</formula>
    </cfRule>
  </conditionalFormatting>
  <conditionalFormatting sqref="F15:F16">
    <cfRule type="expression" dxfId="1646" priority="981">
      <formula>MOD(ROW(),2)</formula>
    </cfRule>
  </conditionalFormatting>
  <conditionalFormatting sqref="H11">
    <cfRule type="expression" dxfId="1645" priority="1030">
      <formula>MOD(ROW(),2)</formula>
    </cfRule>
  </conditionalFormatting>
  <conditionalFormatting sqref="H11:I11">
    <cfRule type="cellIs" dxfId="1644" priority="1029" operator="equal">
      <formula>0</formula>
    </cfRule>
  </conditionalFormatting>
  <conditionalFormatting sqref="I11">
    <cfRule type="expression" dxfId="1643" priority="1028">
      <formula>MOD(ROW(),2)</formula>
    </cfRule>
  </conditionalFormatting>
  <conditionalFormatting sqref="Q11">
    <cfRule type="cellIs" dxfId="1642" priority="1027" operator="equal">
      <formula>0</formula>
    </cfRule>
  </conditionalFormatting>
  <conditionalFormatting sqref="Q11">
    <cfRule type="expression" dxfId="1641" priority="1026">
      <formula>MOD(ROW(),2)</formula>
    </cfRule>
  </conditionalFormatting>
  <conditionalFormatting sqref="S11">
    <cfRule type="cellIs" dxfId="1640" priority="1025" operator="equal">
      <formula>0</formula>
    </cfRule>
  </conditionalFormatting>
  <conditionalFormatting sqref="S11">
    <cfRule type="expression" dxfId="1639" priority="1024">
      <formula>MOD(ROW(),2)</formula>
    </cfRule>
  </conditionalFormatting>
  <conditionalFormatting sqref="Y15:Y16">
    <cfRule type="cellIs" dxfId="1638" priority="969" operator="equal">
      <formula>0</formula>
    </cfRule>
  </conditionalFormatting>
  <conditionalFormatting sqref="Y15:Y16">
    <cfRule type="expression" dxfId="1637" priority="968">
      <formula>MOD(ROW(),2)</formula>
    </cfRule>
  </conditionalFormatting>
  <conditionalFormatting sqref="W11">
    <cfRule type="expression" dxfId="1636" priority="1020">
      <formula>MOD(ROW(),2)</formula>
    </cfRule>
  </conditionalFormatting>
  <conditionalFormatting sqref="Y11">
    <cfRule type="cellIs" dxfId="1635" priority="1019" operator="equal">
      <formula>0</formula>
    </cfRule>
  </conditionalFormatting>
  <conditionalFormatting sqref="Y11">
    <cfRule type="expression" dxfId="1634" priority="1018">
      <formula>MOD(ROW(),2)</formula>
    </cfRule>
  </conditionalFormatting>
  <conditionalFormatting sqref="AA11">
    <cfRule type="cellIs" dxfId="1633" priority="1017" operator="equal">
      <formula>0</formula>
    </cfRule>
  </conditionalFormatting>
  <conditionalFormatting sqref="AA11">
    <cfRule type="expression" dxfId="1632" priority="1016">
      <formula>MOD(ROW(),2)</formula>
    </cfRule>
  </conditionalFormatting>
  <conditionalFormatting sqref="AE11">
    <cfRule type="cellIs" dxfId="1631" priority="1013" operator="equal">
      <formula>0</formula>
    </cfRule>
  </conditionalFormatting>
  <conditionalFormatting sqref="M15:M16">
    <cfRule type="expression" dxfId="1630" priority="958">
      <formula>MOD(ROW(),2)</formula>
    </cfRule>
  </conditionalFormatting>
  <conditionalFormatting sqref="O15:O16">
    <cfRule type="cellIs" dxfId="1629" priority="957" operator="equal">
      <formula>0</formula>
    </cfRule>
  </conditionalFormatting>
  <conditionalFormatting sqref="O15:O16">
    <cfRule type="expression" dxfId="1628" priority="956">
      <formula>MOD(ROW(),2)</formula>
    </cfRule>
  </conditionalFormatting>
  <conditionalFormatting sqref="J11">
    <cfRule type="expression" dxfId="1627" priority="1005">
      <formula>MOD(ROW(),2)</formula>
    </cfRule>
  </conditionalFormatting>
  <conditionalFormatting sqref="J11">
    <cfRule type="cellIs" dxfId="1626" priority="1004" operator="equal">
      <formula>0</formula>
    </cfRule>
  </conditionalFormatting>
  <conditionalFormatting sqref="L11">
    <cfRule type="expression" dxfId="1625" priority="1003">
      <formula>MOD(ROW(),2)</formula>
    </cfRule>
  </conditionalFormatting>
  <conditionalFormatting sqref="L11">
    <cfRule type="cellIs" dxfId="1624" priority="1002" operator="equal">
      <formula>0</formula>
    </cfRule>
  </conditionalFormatting>
  <conditionalFormatting sqref="N11">
    <cfRule type="expression" dxfId="1623" priority="1001">
      <formula>MOD(ROW(),2)</formula>
    </cfRule>
  </conditionalFormatting>
  <conditionalFormatting sqref="N11">
    <cfRule type="cellIs" dxfId="1622" priority="1000" operator="equal">
      <formula>0</formula>
    </cfRule>
  </conditionalFormatting>
  <conditionalFormatting sqref="P11">
    <cfRule type="expression" dxfId="1621" priority="999">
      <formula>MOD(ROW(),2)</formula>
    </cfRule>
  </conditionalFormatting>
  <conditionalFormatting sqref="P11">
    <cfRule type="cellIs" dxfId="1620" priority="998" operator="equal">
      <formula>0</formula>
    </cfRule>
  </conditionalFormatting>
  <conditionalFormatting sqref="R11">
    <cfRule type="expression" dxfId="1619" priority="997">
      <formula>MOD(ROW(),2)</formula>
    </cfRule>
  </conditionalFormatting>
  <conditionalFormatting sqref="R11">
    <cfRule type="cellIs" dxfId="1618" priority="996" operator="equal">
      <formula>0</formula>
    </cfRule>
  </conditionalFormatting>
  <conditionalFormatting sqref="T11">
    <cfRule type="expression" dxfId="1617" priority="995">
      <formula>MOD(ROW(),2)</formula>
    </cfRule>
  </conditionalFormatting>
  <conditionalFormatting sqref="T11">
    <cfRule type="cellIs" dxfId="1616" priority="994" operator="equal">
      <formula>0</formula>
    </cfRule>
  </conditionalFormatting>
  <conditionalFormatting sqref="V11">
    <cfRule type="expression" dxfId="1615" priority="993">
      <formula>MOD(ROW(),2)</formula>
    </cfRule>
  </conditionalFormatting>
  <conditionalFormatting sqref="V11">
    <cfRule type="cellIs" dxfId="1614" priority="992" operator="equal">
      <formula>0</formula>
    </cfRule>
  </conditionalFormatting>
  <conditionalFormatting sqref="X11">
    <cfRule type="cellIs" dxfId="1613" priority="990" operator="equal">
      <formula>0</formula>
    </cfRule>
  </conditionalFormatting>
  <conditionalFormatting sqref="Z11">
    <cfRule type="expression" dxfId="1612" priority="989">
      <formula>MOD(ROW(),2)</formula>
    </cfRule>
  </conditionalFormatting>
  <conditionalFormatting sqref="AD15:AD16">
    <cfRule type="cellIs" dxfId="1611" priority="934" operator="equal">
      <formula>0</formula>
    </cfRule>
  </conditionalFormatting>
  <conditionalFormatting sqref="E19:E24">
    <cfRule type="expression" dxfId="1610" priority="933">
      <formula>MOD(ROW(),2)</formula>
    </cfRule>
  </conditionalFormatting>
  <conditionalFormatting sqref="E19:F24">
    <cfRule type="cellIs" dxfId="1609" priority="932" operator="equal">
      <formula>0</formula>
    </cfRule>
  </conditionalFormatting>
  <conditionalFormatting sqref="F19:F24">
    <cfRule type="expression" dxfId="1608" priority="931">
      <formula>MOD(ROW(),2)</formula>
    </cfRule>
  </conditionalFormatting>
  <conditionalFormatting sqref="H15:H16">
    <cfRule type="expression" dxfId="1607" priority="980">
      <formula>MOD(ROW(),2)</formula>
    </cfRule>
  </conditionalFormatting>
  <conditionalFormatting sqref="H15:I16">
    <cfRule type="cellIs" dxfId="1606" priority="979" operator="equal">
      <formula>0</formula>
    </cfRule>
  </conditionalFormatting>
  <conditionalFormatting sqref="U19:U24">
    <cfRule type="cellIs" dxfId="1605" priority="923" operator="equal">
      <formula>0</formula>
    </cfRule>
  </conditionalFormatting>
  <conditionalFormatting sqref="Q15:Q16">
    <cfRule type="expression" dxfId="1604" priority="976">
      <formula>MOD(ROW(),2)</formula>
    </cfRule>
  </conditionalFormatting>
  <conditionalFormatting sqref="S15:S16">
    <cfRule type="cellIs" dxfId="1603" priority="975" operator="equal">
      <formula>0</formula>
    </cfRule>
  </conditionalFormatting>
  <conditionalFormatting sqref="S15:S16">
    <cfRule type="expression" dxfId="1602" priority="974">
      <formula>MOD(ROW(),2)</formula>
    </cfRule>
  </conditionalFormatting>
  <conditionalFormatting sqref="U15:U16">
    <cfRule type="cellIs" dxfId="1601" priority="973" operator="equal">
      <formula>0</formula>
    </cfRule>
  </conditionalFormatting>
  <conditionalFormatting sqref="U15:U16">
    <cfRule type="expression" dxfId="1600" priority="972">
      <formula>MOD(ROW(),2)</formula>
    </cfRule>
  </conditionalFormatting>
  <conditionalFormatting sqref="W15:W16">
    <cfRule type="cellIs" dxfId="1599" priority="971" operator="equal">
      <formula>0</formula>
    </cfRule>
  </conditionalFormatting>
  <conditionalFormatting sqref="W15:W16">
    <cfRule type="expression" dxfId="1598" priority="970">
      <formula>MOD(ROW(),2)</formula>
    </cfRule>
  </conditionalFormatting>
  <conditionalFormatting sqref="AA15:AA16">
    <cfRule type="cellIs" dxfId="1597" priority="967" operator="equal">
      <formula>0</formula>
    </cfRule>
  </conditionalFormatting>
  <conditionalFormatting sqref="AA15:AA16">
    <cfRule type="expression" dxfId="1596" priority="966">
      <formula>MOD(ROW(),2)</formula>
    </cfRule>
  </conditionalFormatting>
  <conditionalFormatting sqref="AC15:AC16">
    <cfRule type="cellIs" dxfId="1595" priority="965" operator="equal">
      <formula>0</formula>
    </cfRule>
  </conditionalFormatting>
  <conditionalFormatting sqref="K19:K24">
    <cfRule type="expression" dxfId="1594" priority="910">
      <formula>MOD(ROW(),2)</formula>
    </cfRule>
  </conditionalFormatting>
  <conditionalFormatting sqref="M19:M24">
    <cfRule type="cellIs" dxfId="1593" priority="909" operator="equal">
      <formula>0</formula>
    </cfRule>
  </conditionalFormatting>
  <conditionalFormatting sqref="M19:M24">
    <cfRule type="expression" dxfId="1592" priority="908">
      <formula>MOD(ROW(),2)</formula>
    </cfRule>
  </conditionalFormatting>
  <conditionalFormatting sqref="O19:O24">
    <cfRule type="cellIs" dxfId="1591" priority="907" operator="equal">
      <formula>0</formula>
    </cfRule>
  </conditionalFormatting>
  <conditionalFormatting sqref="J15:J16">
    <cfRule type="expression" dxfId="1590" priority="955">
      <formula>MOD(ROW(),2)</formula>
    </cfRule>
  </conditionalFormatting>
  <conditionalFormatting sqref="J15:J16">
    <cfRule type="cellIs" dxfId="1589" priority="954" operator="equal">
      <formula>0</formula>
    </cfRule>
  </conditionalFormatting>
  <conditionalFormatting sqref="L15:L16">
    <cfRule type="expression" dxfId="1588" priority="953">
      <formula>MOD(ROW(),2)</formula>
    </cfRule>
  </conditionalFormatting>
  <conditionalFormatting sqref="L15:L16">
    <cfRule type="cellIs" dxfId="1587" priority="952" operator="equal">
      <formula>0</formula>
    </cfRule>
  </conditionalFormatting>
  <conditionalFormatting sqref="N15:N16">
    <cfRule type="expression" dxfId="1586" priority="951">
      <formula>MOD(ROW(),2)</formula>
    </cfRule>
  </conditionalFormatting>
  <conditionalFormatting sqref="N15:N16">
    <cfRule type="cellIs" dxfId="1585" priority="950" operator="equal">
      <formula>0</formula>
    </cfRule>
  </conditionalFormatting>
  <conditionalFormatting sqref="P15:P16">
    <cfRule type="expression" dxfId="1584" priority="949">
      <formula>MOD(ROW(),2)</formula>
    </cfRule>
  </conditionalFormatting>
  <conditionalFormatting sqref="P15:P16">
    <cfRule type="cellIs" dxfId="1583" priority="948" operator="equal">
      <formula>0</formula>
    </cfRule>
  </conditionalFormatting>
  <conditionalFormatting sqref="V19:V24">
    <cfRule type="expression" dxfId="1582" priority="893">
      <formula>MOD(ROW(),2)</formula>
    </cfRule>
  </conditionalFormatting>
  <conditionalFormatting sqref="R15:R16">
    <cfRule type="cellIs" dxfId="1581" priority="946" operator="equal">
      <formula>0</formula>
    </cfRule>
  </conditionalFormatting>
  <conditionalFormatting sqref="T15:T16">
    <cfRule type="expression" dxfId="1580" priority="945">
      <formula>MOD(ROW(),2)</formula>
    </cfRule>
  </conditionalFormatting>
  <conditionalFormatting sqref="T15:T16">
    <cfRule type="cellIs" dxfId="1579" priority="944" operator="equal">
      <formula>0</formula>
    </cfRule>
  </conditionalFormatting>
  <conditionalFormatting sqref="AD19:AD24">
    <cfRule type="cellIs" dxfId="1578" priority="884" operator="equal">
      <formula>0</formula>
    </cfRule>
  </conditionalFormatting>
  <conditionalFormatting sqref="E28:E30">
    <cfRule type="expression" dxfId="1577" priority="883">
      <formula>MOD(ROW(),2)</formula>
    </cfRule>
  </conditionalFormatting>
  <conditionalFormatting sqref="H19:H24">
    <cfRule type="expression" dxfId="1576" priority="930">
      <formula>MOD(ROW(),2)</formula>
    </cfRule>
  </conditionalFormatting>
  <conditionalFormatting sqref="H19:I24">
    <cfRule type="cellIs" dxfId="1575" priority="929" operator="equal">
      <formula>0</formula>
    </cfRule>
  </conditionalFormatting>
  <conditionalFormatting sqref="I19:I24">
    <cfRule type="expression" dxfId="1574" priority="928">
      <formula>MOD(ROW(),2)</formula>
    </cfRule>
  </conditionalFormatting>
  <conditionalFormatting sqref="Q19:Q24">
    <cfRule type="cellIs" dxfId="1573" priority="927" operator="equal">
      <formula>0</formula>
    </cfRule>
  </conditionalFormatting>
  <conditionalFormatting sqref="Q19:Q24">
    <cfRule type="expression" dxfId="1572" priority="926">
      <formula>MOD(ROW(),2)</formula>
    </cfRule>
  </conditionalFormatting>
  <conditionalFormatting sqref="W28:W30">
    <cfRule type="cellIs" dxfId="1571" priority="871" operator="equal">
      <formula>0</formula>
    </cfRule>
  </conditionalFormatting>
  <conditionalFormatting sqref="W28:W30">
    <cfRule type="expression" dxfId="1570" priority="870">
      <formula>MOD(ROW(),2)</formula>
    </cfRule>
  </conditionalFormatting>
  <conditionalFormatting sqref="U19:U24">
    <cfRule type="expression" dxfId="1569" priority="922">
      <formula>MOD(ROW(),2)</formula>
    </cfRule>
  </conditionalFormatting>
  <conditionalFormatting sqref="W19:W24">
    <cfRule type="cellIs" dxfId="1568" priority="921" operator="equal">
      <formula>0</formula>
    </cfRule>
  </conditionalFormatting>
  <conditionalFormatting sqref="W19:W24">
    <cfRule type="expression" dxfId="1567" priority="920">
      <formula>MOD(ROW(),2)</formula>
    </cfRule>
  </conditionalFormatting>
  <conditionalFormatting sqref="Y19:Y24">
    <cfRule type="cellIs" dxfId="1566" priority="919" operator="equal">
      <formula>0</formula>
    </cfRule>
  </conditionalFormatting>
  <conditionalFormatting sqref="Y19:Y24">
    <cfRule type="expression" dxfId="1565" priority="918">
      <formula>MOD(ROW(),2)</formula>
    </cfRule>
  </conditionalFormatting>
  <conditionalFormatting sqref="AA19:AA24">
    <cfRule type="cellIs" dxfId="1564" priority="917" operator="equal">
      <formula>0</formula>
    </cfRule>
  </conditionalFormatting>
  <conditionalFormatting sqref="AA19:AA24">
    <cfRule type="expression" dxfId="1563" priority="916">
      <formula>MOD(ROW(),2)</formula>
    </cfRule>
  </conditionalFormatting>
  <conditionalFormatting sqref="AC19:AC24">
    <cfRule type="cellIs" dxfId="1562" priority="915" operator="equal">
      <formula>0</formula>
    </cfRule>
  </conditionalFormatting>
  <conditionalFormatting sqref="K28:K30">
    <cfRule type="expression" dxfId="1561" priority="860">
      <formula>MOD(ROW(),2)</formula>
    </cfRule>
  </conditionalFormatting>
  <conditionalFormatting sqref="M28:M30">
    <cfRule type="cellIs" dxfId="1560" priority="859" operator="equal">
      <formula>0</formula>
    </cfRule>
  </conditionalFormatting>
  <conditionalFormatting sqref="M28:M30">
    <cfRule type="expression" dxfId="1559" priority="858">
      <formula>MOD(ROW(),2)</formula>
    </cfRule>
  </conditionalFormatting>
  <conditionalFormatting sqref="O28:O30">
    <cfRule type="cellIs" dxfId="1558" priority="857" operator="equal">
      <formula>0</formula>
    </cfRule>
  </conditionalFormatting>
  <conditionalFormatting sqref="J19:J24">
    <cfRule type="expression" dxfId="1557" priority="905">
      <formula>MOD(ROW(),2)</formula>
    </cfRule>
  </conditionalFormatting>
  <conditionalFormatting sqref="J19:J24">
    <cfRule type="cellIs" dxfId="1556" priority="904" operator="equal">
      <formula>0</formula>
    </cfRule>
  </conditionalFormatting>
  <conditionalFormatting sqref="L19:L24">
    <cfRule type="expression" dxfId="1555" priority="903">
      <formula>MOD(ROW(),2)</formula>
    </cfRule>
  </conditionalFormatting>
  <conditionalFormatting sqref="L19:L24">
    <cfRule type="cellIs" dxfId="1554" priority="902" operator="equal">
      <formula>0</formula>
    </cfRule>
  </conditionalFormatting>
  <conditionalFormatting sqref="N19:N24">
    <cfRule type="expression" dxfId="1553" priority="901">
      <formula>MOD(ROW(),2)</formula>
    </cfRule>
  </conditionalFormatting>
  <conditionalFormatting sqref="N19:N24">
    <cfRule type="cellIs" dxfId="1552" priority="900" operator="equal">
      <formula>0</formula>
    </cfRule>
  </conditionalFormatting>
  <conditionalFormatting sqref="P19:P24">
    <cfRule type="expression" dxfId="1551" priority="899">
      <formula>MOD(ROW(),2)</formula>
    </cfRule>
  </conditionalFormatting>
  <conditionalFormatting sqref="P19:P24">
    <cfRule type="cellIs" dxfId="1550" priority="898" operator="equal">
      <formula>0</formula>
    </cfRule>
  </conditionalFormatting>
  <conditionalFormatting sqref="R19:R24">
    <cfRule type="expression" dxfId="1549" priority="897">
      <formula>MOD(ROW(),2)</formula>
    </cfRule>
  </conditionalFormatting>
  <conditionalFormatting sqref="R19:R24">
    <cfRule type="cellIs" dxfId="1548" priority="896" operator="equal">
      <formula>0</formula>
    </cfRule>
  </conditionalFormatting>
  <conditionalFormatting sqref="T19:T24">
    <cfRule type="expression" dxfId="1547" priority="895">
      <formula>MOD(ROW(),2)</formula>
    </cfRule>
  </conditionalFormatting>
  <conditionalFormatting sqref="T19:T24">
    <cfRule type="cellIs" dxfId="1546" priority="894" operator="equal">
      <formula>0</formula>
    </cfRule>
  </conditionalFormatting>
  <conditionalFormatting sqref="V19:V24">
    <cfRule type="cellIs" dxfId="1545" priority="892" operator="equal">
      <formula>0</formula>
    </cfRule>
  </conditionalFormatting>
  <conditionalFormatting sqref="X19:X24">
    <cfRule type="expression" dxfId="1544" priority="891">
      <formula>MOD(ROW(),2)</formula>
    </cfRule>
  </conditionalFormatting>
  <conditionalFormatting sqref="AB28:AB30">
    <cfRule type="cellIs" dxfId="1543" priority="836" operator="equal">
      <formula>0</formula>
    </cfRule>
  </conditionalFormatting>
  <conditionalFormatting sqref="AD28:AD30">
    <cfRule type="expression" dxfId="1542" priority="835">
      <formula>MOD(ROW(),2)</formula>
    </cfRule>
  </conditionalFormatting>
  <conditionalFormatting sqref="AD28:AD30">
    <cfRule type="cellIs" dxfId="1541" priority="834" operator="equal">
      <formula>0</formula>
    </cfRule>
  </conditionalFormatting>
  <conditionalFormatting sqref="E33:E37">
    <cfRule type="expression" dxfId="1540" priority="833">
      <formula>MOD(ROW(),2)</formula>
    </cfRule>
  </conditionalFormatting>
  <conditionalFormatting sqref="E33:F37">
    <cfRule type="cellIs" dxfId="1539" priority="832" operator="equal">
      <formula>0</formula>
    </cfRule>
  </conditionalFormatting>
  <conditionalFormatting sqref="S33:S37">
    <cfRule type="cellIs" dxfId="1538" priority="825" operator="equal">
      <formula>0</formula>
    </cfRule>
  </conditionalFormatting>
  <conditionalFormatting sqref="I28:I30">
    <cfRule type="expression" dxfId="1537" priority="878">
      <formula>MOD(ROW(),2)</formula>
    </cfRule>
  </conditionalFormatting>
  <conditionalFormatting sqref="Q28:Q30">
    <cfRule type="cellIs" dxfId="1536" priority="877" operator="equal">
      <formula>0</formula>
    </cfRule>
  </conditionalFormatting>
  <conditionalFormatting sqref="Q28:Q30">
    <cfRule type="expression" dxfId="1535" priority="876">
      <formula>MOD(ROW(),2)</formula>
    </cfRule>
  </conditionalFormatting>
  <conditionalFormatting sqref="S28:S30">
    <cfRule type="cellIs" dxfId="1534" priority="875" operator="equal">
      <formula>0</formula>
    </cfRule>
  </conditionalFormatting>
  <conditionalFormatting sqref="S28:S30">
    <cfRule type="expression" dxfId="1533" priority="874">
      <formula>MOD(ROW(),2)</formula>
    </cfRule>
  </conditionalFormatting>
  <conditionalFormatting sqref="U28:U30">
    <cfRule type="cellIs" dxfId="1532" priority="873" operator="equal">
      <formula>0</formula>
    </cfRule>
  </conditionalFormatting>
  <conditionalFormatting sqref="U28:U30">
    <cfRule type="expression" dxfId="1531" priority="872">
      <formula>MOD(ROW(),2)</formula>
    </cfRule>
  </conditionalFormatting>
  <conditionalFormatting sqref="Y28:Y30">
    <cfRule type="cellIs" dxfId="1530" priority="869" operator="equal">
      <formula>0</formula>
    </cfRule>
  </conditionalFormatting>
  <conditionalFormatting sqref="Y28:Y30">
    <cfRule type="expression" dxfId="1529" priority="868">
      <formula>MOD(ROW(),2)</formula>
    </cfRule>
  </conditionalFormatting>
  <conditionalFormatting sqref="AA28:AA30">
    <cfRule type="cellIs" dxfId="1528" priority="867" operator="equal">
      <formula>0</formula>
    </cfRule>
  </conditionalFormatting>
  <conditionalFormatting sqref="AE33:AE37">
    <cfRule type="expression" dxfId="1527" priority="812">
      <formula>MOD(ROW(),2)</formula>
    </cfRule>
  </conditionalFormatting>
  <conditionalFormatting sqref="K33:K37">
    <cfRule type="cellIs" dxfId="1526" priority="811" operator="equal">
      <formula>0</formula>
    </cfRule>
  </conditionalFormatting>
  <conditionalFormatting sqref="K33:K37">
    <cfRule type="expression" dxfId="1525" priority="810">
      <formula>MOD(ROW(),2)</formula>
    </cfRule>
  </conditionalFormatting>
  <conditionalFormatting sqref="M33:M37">
    <cfRule type="cellIs" dxfId="1524" priority="809" operator="equal">
      <formula>0</formula>
    </cfRule>
  </conditionalFormatting>
  <conditionalFormatting sqref="M33:M37">
    <cfRule type="expression" dxfId="1523" priority="808">
      <formula>MOD(ROW(),2)</formula>
    </cfRule>
  </conditionalFormatting>
  <conditionalFormatting sqref="O33:O37">
    <cfRule type="cellIs" dxfId="1522" priority="807" operator="equal">
      <formula>0</formula>
    </cfRule>
  </conditionalFormatting>
  <conditionalFormatting sqref="O28:O30">
    <cfRule type="expression" dxfId="1521" priority="856">
      <formula>MOD(ROW(),2)</formula>
    </cfRule>
  </conditionalFormatting>
  <conditionalFormatting sqref="J28:J30">
    <cfRule type="expression" dxfId="1520" priority="855">
      <formula>MOD(ROW(),2)</formula>
    </cfRule>
  </conditionalFormatting>
  <conditionalFormatting sqref="J28:J30">
    <cfRule type="cellIs" dxfId="1519" priority="854" operator="equal">
      <formula>0</formula>
    </cfRule>
  </conditionalFormatting>
  <conditionalFormatting sqref="L28:L30">
    <cfRule type="expression" dxfId="1518" priority="853">
      <formula>MOD(ROW(),2)</formula>
    </cfRule>
  </conditionalFormatting>
  <conditionalFormatting sqref="L28:L30">
    <cfRule type="cellIs" dxfId="1517" priority="852" operator="equal">
      <formula>0</formula>
    </cfRule>
  </conditionalFormatting>
  <conditionalFormatting sqref="N28:N30">
    <cfRule type="expression" dxfId="1516" priority="851">
      <formula>MOD(ROW(),2)</formula>
    </cfRule>
  </conditionalFormatting>
  <conditionalFormatting sqref="N28:N30">
    <cfRule type="cellIs" dxfId="1515" priority="850" operator="equal">
      <formula>0</formula>
    </cfRule>
  </conditionalFormatting>
  <conditionalFormatting sqref="T33:T37">
    <cfRule type="expression" dxfId="1514" priority="795">
      <formula>MOD(ROW(),2)</formula>
    </cfRule>
  </conditionalFormatting>
  <conditionalFormatting sqref="P28:P30">
    <cfRule type="cellIs" dxfId="1513" priority="848" operator="equal">
      <formula>0</formula>
    </cfRule>
  </conditionalFormatting>
  <conditionalFormatting sqref="R28:R30">
    <cfRule type="expression" dxfId="1512" priority="847">
      <formula>MOD(ROW(),2)</formula>
    </cfRule>
  </conditionalFormatting>
  <conditionalFormatting sqref="R28:R30">
    <cfRule type="cellIs" dxfId="1511" priority="846" operator="equal">
      <formula>0</formula>
    </cfRule>
  </conditionalFormatting>
  <conditionalFormatting sqref="Z33:Z37">
    <cfRule type="cellIs" dxfId="1510" priority="788" operator="equal">
      <formula>0</formula>
    </cfRule>
  </conditionalFormatting>
  <conditionalFormatting sqref="AB33:AB37">
    <cfRule type="expression" dxfId="1509" priority="787">
      <formula>MOD(ROW(),2)</formula>
    </cfRule>
  </conditionalFormatting>
  <conditionalFormatting sqref="AB33:AB37">
    <cfRule type="cellIs" dxfId="1508" priority="786" operator="equal">
      <formula>0</formula>
    </cfRule>
  </conditionalFormatting>
  <conditionalFormatting sqref="AD33:AD37">
    <cfRule type="expression" dxfId="1507" priority="785">
      <formula>MOD(ROW(),2)</formula>
    </cfRule>
  </conditionalFormatting>
  <conditionalFormatting sqref="AD33:AD37">
    <cfRule type="cellIs" dxfId="1506" priority="784" operator="equal">
      <formula>0</formula>
    </cfRule>
  </conditionalFormatting>
  <conditionalFormatting sqref="E40:E54">
    <cfRule type="expression" dxfId="1505" priority="783">
      <formula>MOD(ROW(),2)</formula>
    </cfRule>
  </conditionalFormatting>
  <conditionalFormatting sqref="H33:H37">
    <cfRule type="expression" dxfId="1504" priority="830">
      <formula>MOD(ROW(),2)</formula>
    </cfRule>
  </conditionalFormatting>
  <conditionalFormatting sqref="H33:I37">
    <cfRule type="cellIs" dxfId="1503" priority="829" operator="equal">
      <formula>0</formula>
    </cfRule>
  </conditionalFormatting>
  <conditionalFormatting sqref="I33:I37">
    <cfRule type="expression" dxfId="1502" priority="828">
      <formula>MOD(ROW(),2)</formula>
    </cfRule>
  </conditionalFormatting>
  <conditionalFormatting sqref="U40:U54">
    <cfRule type="cellIs" dxfId="1501" priority="773" operator="equal">
      <formula>0</formula>
    </cfRule>
  </conditionalFormatting>
  <conditionalFormatting sqref="U40:U54">
    <cfRule type="expression" dxfId="1500" priority="772">
      <formula>MOD(ROW(),2)</formula>
    </cfRule>
  </conditionalFormatting>
  <conditionalFormatting sqref="S33:S37">
    <cfRule type="expression" dxfId="1499" priority="824">
      <formula>MOD(ROW(),2)</formula>
    </cfRule>
  </conditionalFormatting>
  <conditionalFormatting sqref="U33:U37">
    <cfRule type="cellIs" dxfId="1498" priority="823" operator="equal">
      <formula>0</formula>
    </cfRule>
  </conditionalFormatting>
  <conditionalFormatting sqref="U33:U37">
    <cfRule type="expression" dxfId="1497" priority="822">
      <formula>MOD(ROW(),2)</formula>
    </cfRule>
  </conditionalFormatting>
  <conditionalFormatting sqref="W33:W37">
    <cfRule type="cellIs" dxfId="1496" priority="821" operator="equal">
      <formula>0</formula>
    </cfRule>
  </conditionalFormatting>
  <conditionalFormatting sqref="W33:W37">
    <cfRule type="expression" dxfId="1495" priority="820">
      <formula>MOD(ROW(),2)</formula>
    </cfRule>
  </conditionalFormatting>
  <conditionalFormatting sqref="Y33:Y37">
    <cfRule type="cellIs" dxfId="1494" priority="819" operator="equal">
      <formula>0</formula>
    </cfRule>
  </conditionalFormatting>
  <conditionalFormatting sqref="Y33:Y37">
    <cfRule type="expression" dxfId="1493" priority="818">
      <formula>MOD(ROW(),2)</formula>
    </cfRule>
  </conditionalFormatting>
  <conditionalFormatting sqref="AA33:AA37">
    <cfRule type="cellIs" dxfId="1492" priority="817" operator="equal">
      <formula>0</formula>
    </cfRule>
  </conditionalFormatting>
  <conditionalFormatting sqref="AE40:AE54">
    <cfRule type="expression" dxfId="1491" priority="762">
      <formula>MOD(ROW(),2)</formula>
    </cfRule>
  </conditionalFormatting>
  <conditionalFormatting sqref="K40:K54">
    <cfRule type="cellIs" dxfId="1490" priority="761" operator="equal">
      <formula>0</formula>
    </cfRule>
  </conditionalFormatting>
  <conditionalFormatting sqref="K40:K54">
    <cfRule type="expression" dxfId="1489" priority="760">
      <formula>MOD(ROW(),2)</formula>
    </cfRule>
  </conditionalFormatting>
  <conditionalFormatting sqref="M40:M54">
    <cfRule type="cellIs" dxfId="1488" priority="759" operator="equal">
      <formula>0</formula>
    </cfRule>
  </conditionalFormatting>
  <conditionalFormatting sqref="J33:J37">
    <cfRule type="expression" dxfId="1487" priority="805">
      <formula>MOD(ROW(),2)</formula>
    </cfRule>
  </conditionalFormatting>
  <conditionalFormatting sqref="J33:J37">
    <cfRule type="cellIs" dxfId="1486" priority="804" operator="equal">
      <formula>0</formula>
    </cfRule>
  </conditionalFormatting>
  <conditionalFormatting sqref="L33:L37">
    <cfRule type="expression" dxfId="1485" priority="803">
      <formula>MOD(ROW(),2)</formula>
    </cfRule>
  </conditionalFormatting>
  <conditionalFormatting sqref="L33:L37">
    <cfRule type="cellIs" dxfId="1484" priority="802" operator="equal">
      <formula>0</formula>
    </cfRule>
  </conditionalFormatting>
  <conditionalFormatting sqref="N33:N37">
    <cfRule type="expression" dxfId="1483" priority="801">
      <formula>MOD(ROW(),2)</formula>
    </cfRule>
  </conditionalFormatting>
  <conditionalFormatting sqref="N33:N37">
    <cfRule type="cellIs" dxfId="1482" priority="800" operator="equal">
      <formula>0</formula>
    </cfRule>
  </conditionalFormatting>
  <conditionalFormatting sqref="P33:P37">
    <cfRule type="expression" dxfId="1481" priority="799">
      <formula>MOD(ROW(),2)</formula>
    </cfRule>
  </conditionalFormatting>
  <conditionalFormatting sqref="P33:P37">
    <cfRule type="cellIs" dxfId="1480" priority="798" operator="equal">
      <formula>0</formula>
    </cfRule>
  </conditionalFormatting>
  <conditionalFormatting sqref="R33:R37">
    <cfRule type="expression" dxfId="1479" priority="797">
      <formula>MOD(ROW(),2)</formula>
    </cfRule>
  </conditionalFormatting>
  <conditionalFormatting sqref="R33:R37">
    <cfRule type="cellIs" dxfId="1478" priority="796" operator="equal">
      <formula>0</formula>
    </cfRule>
  </conditionalFormatting>
  <conditionalFormatting sqref="T33:T37">
    <cfRule type="cellIs" dxfId="1477" priority="794" operator="equal">
      <formula>0</formula>
    </cfRule>
  </conditionalFormatting>
  <conditionalFormatting sqref="V33:V37">
    <cfRule type="expression" dxfId="1476" priority="793">
      <formula>MOD(ROW(),2)</formula>
    </cfRule>
  </conditionalFormatting>
  <conditionalFormatting sqref="Z40:Z54">
    <cfRule type="cellIs" dxfId="1475" priority="738" operator="equal">
      <formula>0</formula>
    </cfRule>
  </conditionalFormatting>
  <conditionalFormatting sqref="AB40:AB54">
    <cfRule type="expression" dxfId="1474" priority="737">
      <formula>MOD(ROW(),2)</formula>
    </cfRule>
  </conditionalFormatting>
  <conditionalFormatting sqref="AB40:AB54">
    <cfRule type="cellIs" dxfId="1473" priority="736" operator="equal">
      <formula>0</formula>
    </cfRule>
  </conditionalFormatting>
  <conditionalFormatting sqref="AD40:AD54">
    <cfRule type="expression" dxfId="1472" priority="735">
      <formula>MOD(ROW(),2)</formula>
    </cfRule>
  </conditionalFormatting>
  <conditionalFormatting sqref="E40:F54">
    <cfRule type="cellIs" dxfId="1471" priority="782" operator="equal">
      <formula>0</formula>
    </cfRule>
  </conditionalFormatting>
  <conditionalFormatting sqref="F40:F54">
    <cfRule type="expression" dxfId="1470" priority="781">
      <formula>MOD(ROW(),2)</formula>
    </cfRule>
  </conditionalFormatting>
  <conditionalFormatting sqref="H40:H54">
    <cfRule type="expression" dxfId="1469" priority="780">
      <formula>MOD(ROW(),2)</formula>
    </cfRule>
  </conditionalFormatting>
  <conditionalFormatting sqref="H40:I54">
    <cfRule type="cellIs" dxfId="1468" priority="779" operator="equal">
      <formula>0</formula>
    </cfRule>
  </conditionalFormatting>
  <conditionalFormatting sqref="I40:I54">
    <cfRule type="expression" dxfId="1467" priority="778">
      <formula>MOD(ROW(),2)</formula>
    </cfRule>
  </conditionalFormatting>
  <conditionalFormatting sqref="Q40:Q54">
    <cfRule type="cellIs" dxfId="1466" priority="777" operator="equal">
      <formula>0</formula>
    </cfRule>
  </conditionalFormatting>
  <conditionalFormatting sqref="Q40:Q54">
    <cfRule type="expression" dxfId="1465" priority="776">
      <formula>MOD(ROW(),2)</formula>
    </cfRule>
  </conditionalFormatting>
  <conditionalFormatting sqref="S40:S54">
    <cfRule type="cellIs" dxfId="1464" priority="775" operator="equal">
      <formula>0</formula>
    </cfRule>
  </conditionalFormatting>
  <conditionalFormatting sqref="S40:S54">
    <cfRule type="expression" dxfId="1463" priority="774">
      <formula>MOD(ROW(),2)</formula>
    </cfRule>
  </conditionalFormatting>
  <conditionalFormatting sqref="W40:W54">
    <cfRule type="cellIs" dxfId="1462" priority="771" operator="equal">
      <formula>0</formula>
    </cfRule>
  </conditionalFormatting>
  <conditionalFormatting sqref="W40:W54">
    <cfRule type="expression" dxfId="1461" priority="770">
      <formula>MOD(ROW(),2)</formula>
    </cfRule>
  </conditionalFormatting>
  <conditionalFormatting sqref="Y40:Y54">
    <cfRule type="cellIs" dxfId="1460" priority="769" operator="equal">
      <formula>0</formula>
    </cfRule>
  </conditionalFormatting>
  <conditionalFormatting sqref="AC57:AC59">
    <cfRule type="expression" dxfId="1459" priority="714">
      <formula>MOD(ROW(),2)</formula>
    </cfRule>
  </conditionalFormatting>
  <conditionalFormatting sqref="AE57:AE59">
    <cfRule type="cellIs" dxfId="1458" priority="713" operator="equal">
      <formula>0</formula>
    </cfRule>
  </conditionalFormatting>
  <conditionalFormatting sqref="AE57:AE59">
    <cfRule type="expression" dxfId="1457" priority="712">
      <formula>MOD(ROW(),2)</formula>
    </cfRule>
  </conditionalFormatting>
  <conditionalFormatting sqref="K57:K59">
    <cfRule type="cellIs" dxfId="1456" priority="711" operator="equal">
      <formula>0</formula>
    </cfRule>
  </conditionalFormatting>
  <conditionalFormatting sqref="AC40:AC54">
    <cfRule type="expression" dxfId="1455" priority="764">
      <formula>MOD(ROW(),2)</formula>
    </cfRule>
  </conditionalFormatting>
  <conditionalFormatting sqref="AE40:AE54">
    <cfRule type="cellIs" dxfId="1454" priority="763" operator="equal">
      <formula>0</formula>
    </cfRule>
  </conditionalFormatting>
  <conditionalFormatting sqref="M40:M54">
    <cfRule type="expression" dxfId="1453" priority="758">
      <formula>MOD(ROW(),2)</formula>
    </cfRule>
  </conditionalFormatting>
  <conditionalFormatting sqref="O40:O54">
    <cfRule type="cellIs" dxfId="1452" priority="757" operator="equal">
      <formula>0</formula>
    </cfRule>
  </conditionalFormatting>
  <conditionalFormatting sqref="O40:O54">
    <cfRule type="expression" dxfId="1451" priority="756">
      <formula>MOD(ROW(),2)</formula>
    </cfRule>
  </conditionalFormatting>
  <conditionalFormatting sqref="J40:J54">
    <cfRule type="expression" dxfId="1450" priority="755">
      <formula>MOD(ROW(),2)</formula>
    </cfRule>
  </conditionalFormatting>
  <conditionalFormatting sqref="J40:J54">
    <cfRule type="cellIs" dxfId="1449" priority="754" operator="equal">
      <formula>0</formula>
    </cfRule>
  </conditionalFormatting>
  <conditionalFormatting sqref="L40:L54">
    <cfRule type="expression" dxfId="1448" priority="753">
      <formula>MOD(ROW(),2)</formula>
    </cfRule>
  </conditionalFormatting>
  <conditionalFormatting sqref="L40:L54">
    <cfRule type="cellIs" dxfId="1447" priority="752" operator="equal">
      <formula>0</formula>
    </cfRule>
  </conditionalFormatting>
  <conditionalFormatting sqref="R57:R59">
    <cfRule type="expression" dxfId="1446" priority="697">
      <formula>MOD(ROW(),2)</formula>
    </cfRule>
  </conditionalFormatting>
  <conditionalFormatting sqref="N40:N54">
    <cfRule type="cellIs" dxfId="1445" priority="750" operator="equal">
      <formula>0</formula>
    </cfRule>
  </conditionalFormatting>
  <conditionalFormatting sqref="P40:P54">
    <cfRule type="expression" dxfId="1444" priority="749">
      <formula>MOD(ROW(),2)</formula>
    </cfRule>
  </conditionalFormatting>
  <conditionalFormatting sqref="P40:P54">
    <cfRule type="cellIs" dxfId="1443" priority="748" operator="equal">
      <formula>0</formula>
    </cfRule>
  </conditionalFormatting>
  <conditionalFormatting sqref="V57:V59">
    <cfRule type="cellIs" dxfId="1442" priority="692" operator="equal">
      <formula>0</formula>
    </cfRule>
  </conditionalFormatting>
  <conditionalFormatting sqref="X57:X59">
    <cfRule type="expression" dxfId="1441" priority="691">
      <formula>MOD(ROW(),2)</formula>
    </cfRule>
  </conditionalFormatting>
  <conditionalFormatting sqref="X57:X59">
    <cfRule type="cellIs" dxfId="1440" priority="690" operator="equal">
      <formula>0</formula>
    </cfRule>
  </conditionalFormatting>
  <conditionalFormatting sqref="Z57:Z59">
    <cfRule type="expression" dxfId="1439" priority="689">
      <formula>MOD(ROW(),2)</formula>
    </cfRule>
  </conditionalFormatting>
  <conditionalFormatting sqref="Z57:Z59">
    <cfRule type="cellIs" dxfId="1438" priority="688" operator="equal">
      <formula>0</formula>
    </cfRule>
  </conditionalFormatting>
  <conditionalFormatting sqref="AB57:AB59">
    <cfRule type="expression" dxfId="1437" priority="687">
      <formula>MOD(ROW(),2)</formula>
    </cfRule>
  </conditionalFormatting>
  <conditionalFormatting sqref="X40:X54">
    <cfRule type="cellIs" dxfId="1436" priority="740" operator="equal">
      <formula>0</formula>
    </cfRule>
  </conditionalFormatting>
  <conditionalFormatting sqref="Z40:Z54">
    <cfRule type="expression" dxfId="1435" priority="739">
      <formula>MOD(ROW(),2)</formula>
    </cfRule>
  </conditionalFormatting>
  <conditionalFormatting sqref="AD40:AD54">
    <cfRule type="cellIs" dxfId="1434" priority="734" operator="equal">
      <formula>0</formula>
    </cfRule>
  </conditionalFormatting>
  <conditionalFormatting sqref="H57:H59">
    <cfRule type="expression" dxfId="1433" priority="730">
      <formula>MOD(ROW(),2)</formula>
    </cfRule>
  </conditionalFormatting>
  <conditionalFormatting sqref="H57:I59">
    <cfRule type="cellIs" dxfId="1432" priority="729" operator="equal">
      <formula>0</formula>
    </cfRule>
  </conditionalFormatting>
  <conditionalFormatting sqref="I57:I59">
    <cfRule type="expression" dxfId="1431" priority="728">
      <formula>MOD(ROW(),2)</formula>
    </cfRule>
  </conditionalFormatting>
  <conditionalFormatting sqref="Q57:Q59">
    <cfRule type="cellIs" dxfId="1430" priority="727" operator="equal">
      <formula>0</formula>
    </cfRule>
  </conditionalFormatting>
  <conditionalFormatting sqref="Q57:Q59">
    <cfRule type="expression" dxfId="1429" priority="726">
      <formula>MOD(ROW(),2)</formula>
    </cfRule>
  </conditionalFormatting>
  <conditionalFormatting sqref="S57:S59">
    <cfRule type="cellIs" dxfId="1428" priority="725" operator="equal">
      <formula>0</formula>
    </cfRule>
  </conditionalFormatting>
  <conditionalFormatting sqref="S57:S59">
    <cfRule type="expression" dxfId="1427" priority="724">
      <formula>MOD(ROW(),2)</formula>
    </cfRule>
  </conditionalFormatting>
  <conditionalFormatting sqref="U57:U59">
    <cfRule type="cellIs" dxfId="1426" priority="723" operator="equal">
      <formula>0</formula>
    </cfRule>
  </conditionalFormatting>
  <conditionalFormatting sqref="U57:U59">
    <cfRule type="expression" dxfId="1425" priority="722">
      <formula>MOD(ROW(),2)</formula>
    </cfRule>
  </conditionalFormatting>
  <conditionalFormatting sqref="W57:W59">
    <cfRule type="cellIs" dxfId="1424" priority="721" operator="equal">
      <formula>0</formula>
    </cfRule>
  </conditionalFormatting>
  <conditionalFormatting sqref="W57:W59">
    <cfRule type="expression" dxfId="1423" priority="720">
      <formula>MOD(ROW(),2)</formula>
    </cfRule>
  </conditionalFormatting>
  <conditionalFormatting sqref="Y57:Y59">
    <cfRule type="cellIs" dxfId="1422" priority="719" operator="equal">
      <formula>0</formula>
    </cfRule>
  </conditionalFormatting>
  <conditionalFormatting sqref="AC62:AC63">
    <cfRule type="expression" dxfId="1421" priority="664">
      <formula>MOD(ROW(),2)</formula>
    </cfRule>
  </conditionalFormatting>
  <conditionalFormatting sqref="AE62:AE63">
    <cfRule type="cellIs" dxfId="1420" priority="663" operator="equal">
      <formula>0</formula>
    </cfRule>
  </conditionalFormatting>
  <conditionalFormatting sqref="AA57:AA59">
    <cfRule type="expression" dxfId="1419" priority="716">
      <formula>MOD(ROW(),2)</formula>
    </cfRule>
  </conditionalFormatting>
  <conditionalFormatting sqref="AC57:AC59">
    <cfRule type="cellIs" dxfId="1418" priority="715" operator="equal">
      <formula>0</formula>
    </cfRule>
  </conditionalFormatting>
  <conditionalFormatting sqref="K57:K59">
    <cfRule type="expression" dxfId="1417" priority="710">
      <formula>MOD(ROW(),2)</formula>
    </cfRule>
  </conditionalFormatting>
  <conditionalFormatting sqref="M57:M59">
    <cfRule type="cellIs" dxfId="1416" priority="709" operator="equal">
      <formula>0</formula>
    </cfRule>
  </conditionalFormatting>
  <conditionalFormatting sqref="J57:J59">
    <cfRule type="expression" dxfId="1415" priority="705">
      <formula>MOD(ROW(),2)</formula>
    </cfRule>
  </conditionalFormatting>
  <conditionalFormatting sqref="J57:J59">
    <cfRule type="cellIs" dxfId="1414" priority="704" operator="equal">
      <formula>0</formula>
    </cfRule>
  </conditionalFormatting>
  <conditionalFormatting sqref="L57:L59">
    <cfRule type="expression" dxfId="1413" priority="703">
      <formula>MOD(ROW(),2)</formula>
    </cfRule>
  </conditionalFormatting>
  <conditionalFormatting sqref="L57:L59">
    <cfRule type="cellIs" dxfId="1412" priority="702" operator="equal">
      <formula>0</formula>
    </cfRule>
  </conditionalFormatting>
  <conditionalFormatting sqref="N57:N59">
    <cfRule type="expression" dxfId="1411" priority="701">
      <formula>MOD(ROW(),2)</formula>
    </cfRule>
  </conditionalFormatting>
  <conditionalFormatting sqref="N57:N59">
    <cfRule type="cellIs" dxfId="1410" priority="700" operator="equal">
      <formula>0</formula>
    </cfRule>
  </conditionalFormatting>
  <conditionalFormatting sqref="P57:P59">
    <cfRule type="expression" dxfId="1409" priority="699">
      <formula>MOD(ROW(),2)</formula>
    </cfRule>
  </conditionalFormatting>
  <conditionalFormatting sqref="P57:P59">
    <cfRule type="cellIs" dxfId="1408" priority="698" operator="equal">
      <formula>0</formula>
    </cfRule>
  </conditionalFormatting>
  <conditionalFormatting sqref="R57:R59">
    <cfRule type="cellIs" dxfId="1407" priority="696" operator="equal">
      <formula>0</formula>
    </cfRule>
  </conditionalFormatting>
  <conditionalFormatting sqref="T57:T59">
    <cfRule type="expression" dxfId="1406" priority="695">
      <formula>MOD(ROW(),2)</formula>
    </cfRule>
  </conditionalFormatting>
  <conditionalFormatting sqref="X62:X63">
    <cfRule type="cellIs" dxfId="1405" priority="640" operator="equal">
      <formula>0</formula>
    </cfRule>
  </conditionalFormatting>
  <conditionalFormatting sqref="Z62:Z63">
    <cfRule type="expression" dxfId="1404" priority="639">
      <formula>MOD(ROW(),2)</formula>
    </cfRule>
  </conditionalFormatting>
  <conditionalFormatting sqref="AB57:AB59">
    <cfRule type="cellIs" dxfId="1403" priority="686" operator="equal">
      <formula>0</formula>
    </cfRule>
  </conditionalFormatting>
  <conditionalFormatting sqref="AD57:AD59">
    <cfRule type="expression" dxfId="1402" priority="685">
      <formula>MOD(ROW(),2)</formula>
    </cfRule>
  </conditionalFormatting>
  <conditionalFormatting sqref="AD57:AD59">
    <cfRule type="cellIs" dxfId="1401" priority="684" operator="equal">
      <formula>0</formula>
    </cfRule>
  </conditionalFormatting>
  <conditionalFormatting sqref="E62:E63">
    <cfRule type="expression" dxfId="1400" priority="683">
      <formula>MOD(ROW(),2)</formula>
    </cfRule>
  </conditionalFormatting>
  <conditionalFormatting sqref="E62:F63">
    <cfRule type="cellIs" dxfId="1399" priority="682" operator="equal">
      <formula>0</formula>
    </cfRule>
  </conditionalFormatting>
  <conditionalFormatting sqref="F62:F63">
    <cfRule type="expression" dxfId="1398" priority="681">
      <formula>MOD(ROW(),2)</formula>
    </cfRule>
  </conditionalFormatting>
  <conditionalFormatting sqref="H62:H63">
    <cfRule type="expression" dxfId="1397" priority="680">
      <formula>MOD(ROW(),2)</formula>
    </cfRule>
  </conditionalFormatting>
  <conditionalFormatting sqref="H62:I63">
    <cfRule type="cellIs" dxfId="1396" priority="679" operator="equal">
      <formula>0</formula>
    </cfRule>
  </conditionalFormatting>
  <conditionalFormatting sqref="I62:I63">
    <cfRule type="expression" dxfId="1395" priority="678">
      <formula>MOD(ROW(),2)</formula>
    </cfRule>
  </conditionalFormatting>
  <conditionalFormatting sqref="Q62:Q63">
    <cfRule type="cellIs" dxfId="1394" priority="677" operator="equal">
      <formula>0</formula>
    </cfRule>
  </conditionalFormatting>
  <conditionalFormatting sqref="Q62:Q63">
    <cfRule type="expression" dxfId="1393" priority="676">
      <formula>MOD(ROW(),2)</formula>
    </cfRule>
  </conditionalFormatting>
  <conditionalFormatting sqref="S62:S63">
    <cfRule type="cellIs" dxfId="1392" priority="675" operator="equal">
      <formula>0</formula>
    </cfRule>
  </conditionalFormatting>
  <conditionalFormatting sqref="S62:S63">
    <cfRule type="expression" dxfId="1391" priority="674">
      <formula>MOD(ROW(),2)</formula>
    </cfRule>
  </conditionalFormatting>
  <conditionalFormatting sqref="U62:U63">
    <cfRule type="cellIs" dxfId="1390" priority="673" operator="equal">
      <formula>0</formula>
    </cfRule>
  </conditionalFormatting>
  <conditionalFormatting sqref="U62:U63">
    <cfRule type="expression" dxfId="1389" priority="672">
      <formula>MOD(ROW(),2)</formula>
    </cfRule>
  </conditionalFormatting>
  <conditionalFormatting sqref="W62:W63">
    <cfRule type="cellIs" dxfId="1388" priority="671" operator="equal">
      <formula>0</formula>
    </cfRule>
  </conditionalFormatting>
  <conditionalFormatting sqref="AA66">
    <cfRule type="expression" dxfId="1387" priority="616">
      <formula>MOD(ROW(),2)</formula>
    </cfRule>
  </conditionalFormatting>
  <conditionalFormatting sqref="AC66">
    <cfRule type="cellIs" dxfId="1386" priority="615" operator="equal">
      <formula>0</formula>
    </cfRule>
  </conditionalFormatting>
  <conditionalFormatting sqref="Y62:Y63">
    <cfRule type="expression" dxfId="1385" priority="668">
      <formula>MOD(ROW(),2)</formula>
    </cfRule>
  </conditionalFormatting>
  <conditionalFormatting sqref="AA62:AA63">
    <cfRule type="cellIs" dxfId="1384" priority="667" operator="equal">
      <formula>0</formula>
    </cfRule>
  </conditionalFormatting>
  <conditionalFormatting sqref="AA62:AA63">
    <cfRule type="expression" dxfId="1383" priority="666">
      <formula>MOD(ROW(),2)</formula>
    </cfRule>
  </conditionalFormatting>
  <conditionalFormatting sqref="AC62:AC63">
    <cfRule type="cellIs" dxfId="1382" priority="665" operator="equal">
      <formula>0</formula>
    </cfRule>
  </conditionalFormatting>
  <conditionalFormatting sqref="AE62:AE63">
    <cfRule type="expression" dxfId="1381" priority="662">
      <formula>MOD(ROW(),2)</formula>
    </cfRule>
  </conditionalFormatting>
  <conditionalFormatting sqref="K62:K63">
    <cfRule type="cellIs" dxfId="1380" priority="661" operator="equal">
      <formula>0</formula>
    </cfRule>
  </conditionalFormatting>
  <conditionalFormatting sqref="K62:K63">
    <cfRule type="expression" dxfId="1379" priority="660">
      <formula>MOD(ROW(),2)</formula>
    </cfRule>
  </conditionalFormatting>
  <conditionalFormatting sqref="M62:M63">
    <cfRule type="cellIs" dxfId="1378" priority="659" operator="equal">
      <formula>0</formula>
    </cfRule>
  </conditionalFormatting>
  <conditionalFormatting sqref="M62:M63">
    <cfRule type="expression" dxfId="1377" priority="658">
      <formula>MOD(ROW(),2)</formula>
    </cfRule>
  </conditionalFormatting>
  <conditionalFormatting sqref="O62:O63">
    <cfRule type="cellIs" dxfId="1376" priority="657" operator="equal">
      <formula>0</formula>
    </cfRule>
  </conditionalFormatting>
  <conditionalFormatting sqref="O62:O63">
    <cfRule type="expression" dxfId="1375" priority="656">
      <formula>MOD(ROW(),2)</formula>
    </cfRule>
  </conditionalFormatting>
  <conditionalFormatting sqref="J62:J63">
    <cfRule type="expression" dxfId="1374" priority="655">
      <formula>MOD(ROW(),2)</formula>
    </cfRule>
  </conditionalFormatting>
  <conditionalFormatting sqref="J62:J63">
    <cfRule type="cellIs" dxfId="1373" priority="654" operator="equal">
      <formula>0</formula>
    </cfRule>
  </conditionalFormatting>
  <conditionalFormatting sqref="L62:L63">
    <cfRule type="cellIs" dxfId="1372" priority="652" operator="equal">
      <formula>0</formula>
    </cfRule>
  </conditionalFormatting>
  <conditionalFormatting sqref="N62:N63">
    <cfRule type="expression" dxfId="1371" priority="651">
      <formula>MOD(ROW(),2)</formula>
    </cfRule>
  </conditionalFormatting>
  <conditionalFormatting sqref="N62:N63">
    <cfRule type="cellIs" dxfId="1370" priority="650" operator="equal">
      <formula>0</formula>
    </cfRule>
  </conditionalFormatting>
  <conditionalFormatting sqref="T62:T63">
    <cfRule type="cellIs" dxfId="1369" priority="644" operator="equal">
      <formula>0</formula>
    </cfRule>
  </conditionalFormatting>
  <conditionalFormatting sqref="V62:V63">
    <cfRule type="expression" dxfId="1368" priority="643">
      <formula>MOD(ROW(),2)</formula>
    </cfRule>
  </conditionalFormatting>
  <conditionalFormatting sqref="V62:V63">
    <cfRule type="cellIs" dxfId="1367" priority="642" operator="equal">
      <formula>0</formula>
    </cfRule>
  </conditionalFormatting>
  <conditionalFormatting sqref="X62:X63">
    <cfRule type="expression" dxfId="1366" priority="641">
      <formula>MOD(ROW(),2)</formula>
    </cfRule>
  </conditionalFormatting>
  <conditionalFormatting sqref="Z62:Z63">
    <cfRule type="cellIs" dxfId="1365" priority="638" operator="equal">
      <formula>0</formula>
    </cfRule>
  </conditionalFormatting>
  <conditionalFormatting sqref="AB62:AB63">
    <cfRule type="expression" dxfId="1364" priority="637">
      <formula>MOD(ROW(),2)</formula>
    </cfRule>
  </conditionalFormatting>
  <conditionalFormatting sqref="AB62:AB63">
    <cfRule type="cellIs" dxfId="1363" priority="636" operator="equal">
      <formula>0</formula>
    </cfRule>
  </conditionalFormatting>
  <conditionalFormatting sqref="F69:F70">
    <cfRule type="expression" dxfId="1362" priority="581">
      <formula>MOD(ROW(),2)</formula>
    </cfRule>
  </conditionalFormatting>
  <conditionalFormatting sqref="E66:F66">
    <cfRule type="cellIs" dxfId="1361" priority="632" operator="equal">
      <formula>0</formula>
    </cfRule>
  </conditionalFormatting>
  <conditionalFormatting sqref="F66">
    <cfRule type="expression" dxfId="1360" priority="631">
      <formula>MOD(ROW(),2)</formula>
    </cfRule>
  </conditionalFormatting>
  <conditionalFormatting sqref="H66">
    <cfRule type="expression" dxfId="1359" priority="630">
      <formula>MOD(ROW(),2)</formula>
    </cfRule>
  </conditionalFormatting>
  <conditionalFormatting sqref="H66:I66">
    <cfRule type="cellIs" dxfId="1358" priority="629" operator="equal">
      <formula>0</formula>
    </cfRule>
  </conditionalFormatting>
  <conditionalFormatting sqref="I66">
    <cfRule type="expression" dxfId="1357" priority="628">
      <formula>MOD(ROW(),2)</formula>
    </cfRule>
  </conditionalFormatting>
  <conditionalFormatting sqref="Q66">
    <cfRule type="cellIs" dxfId="1356" priority="627" operator="equal">
      <formula>0</formula>
    </cfRule>
  </conditionalFormatting>
  <conditionalFormatting sqref="Q66">
    <cfRule type="expression" dxfId="1355" priority="626">
      <formula>MOD(ROW(),2)</formula>
    </cfRule>
  </conditionalFormatting>
  <conditionalFormatting sqref="S66">
    <cfRule type="cellIs" dxfId="1354" priority="625" operator="equal">
      <formula>0</formula>
    </cfRule>
  </conditionalFormatting>
  <conditionalFormatting sqref="S66">
    <cfRule type="expression" dxfId="1353" priority="624">
      <formula>MOD(ROW(),2)</formula>
    </cfRule>
  </conditionalFormatting>
  <conditionalFormatting sqref="U66">
    <cfRule type="cellIs" dxfId="1352" priority="623" operator="equal">
      <formula>0</formula>
    </cfRule>
  </conditionalFormatting>
  <conditionalFormatting sqref="U66">
    <cfRule type="expression" dxfId="1351" priority="622">
      <formula>MOD(ROW(),2)</formula>
    </cfRule>
  </conditionalFormatting>
  <conditionalFormatting sqref="W66">
    <cfRule type="cellIs" dxfId="1350" priority="621" operator="equal">
      <formula>0</formula>
    </cfRule>
  </conditionalFormatting>
  <conditionalFormatting sqref="W66">
    <cfRule type="expression" dxfId="1349" priority="620">
      <formula>MOD(ROW(),2)</formula>
    </cfRule>
  </conditionalFormatting>
  <conditionalFormatting sqref="Y66">
    <cfRule type="cellIs" dxfId="1348" priority="619" operator="equal">
      <formula>0</formula>
    </cfRule>
  </conditionalFormatting>
  <conditionalFormatting sqref="Y66">
    <cfRule type="expression" dxfId="1347" priority="618">
      <formula>MOD(ROW(),2)</formula>
    </cfRule>
  </conditionalFormatting>
  <conditionalFormatting sqref="AA66">
    <cfRule type="cellIs" dxfId="1346" priority="617" operator="equal">
      <formula>0</formula>
    </cfRule>
  </conditionalFormatting>
  <conditionalFormatting sqref="AC66">
    <cfRule type="expression" dxfId="1345" priority="614">
      <formula>MOD(ROW(),2)</formula>
    </cfRule>
  </conditionalFormatting>
  <conditionalFormatting sqref="AE66">
    <cfRule type="cellIs" dxfId="1344" priority="613" operator="equal">
      <formula>0</formula>
    </cfRule>
  </conditionalFormatting>
  <conditionalFormatting sqref="AE66">
    <cfRule type="expression" dxfId="1343" priority="612">
      <formula>MOD(ROW(),2)</formula>
    </cfRule>
  </conditionalFormatting>
  <conditionalFormatting sqref="K66">
    <cfRule type="cellIs" dxfId="1342" priority="611" operator="equal">
      <formula>0</formula>
    </cfRule>
  </conditionalFormatting>
  <conditionalFormatting sqref="O69:O70">
    <cfRule type="expression" dxfId="1341" priority="556">
      <formula>MOD(ROW(),2)</formula>
    </cfRule>
  </conditionalFormatting>
  <conditionalFormatting sqref="O66">
    <cfRule type="cellIs" dxfId="1340" priority="607" operator="equal">
      <formula>0</formula>
    </cfRule>
  </conditionalFormatting>
  <conditionalFormatting sqref="O66">
    <cfRule type="expression" dxfId="1339" priority="606">
      <formula>MOD(ROW(),2)</formula>
    </cfRule>
  </conditionalFormatting>
  <conditionalFormatting sqref="N69:N70">
    <cfRule type="expression" dxfId="1338" priority="551">
      <formula>MOD(ROW(),2)</formula>
    </cfRule>
  </conditionalFormatting>
  <conditionalFormatting sqref="N69:N70">
    <cfRule type="cellIs" dxfId="1337" priority="550" operator="equal">
      <formula>0</formula>
    </cfRule>
  </conditionalFormatting>
  <conditionalFormatting sqref="P69:P70">
    <cfRule type="expression" dxfId="1336" priority="549">
      <formula>MOD(ROW(),2)</formula>
    </cfRule>
  </conditionalFormatting>
  <conditionalFormatting sqref="P69:P70">
    <cfRule type="cellIs" dxfId="1335" priority="548" operator="equal">
      <formula>0</formula>
    </cfRule>
  </conditionalFormatting>
  <conditionalFormatting sqref="R69:R70">
    <cfRule type="expression" dxfId="1334" priority="547">
      <formula>MOD(ROW(),2)</formula>
    </cfRule>
  </conditionalFormatting>
  <conditionalFormatting sqref="R69:R70">
    <cfRule type="cellIs" dxfId="1333" priority="546" operator="equal">
      <formula>0</formula>
    </cfRule>
  </conditionalFormatting>
  <conditionalFormatting sqref="T69:T70">
    <cfRule type="expression" dxfId="1332" priority="545">
      <formula>MOD(ROW(),2)</formula>
    </cfRule>
  </conditionalFormatting>
  <conditionalFormatting sqref="T69:T70">
    <cfRule type="cellIs" dxfId="1331" priority="544" operator="equal">
      <formula>0</formula>
    </cfRule>
  </conditionalFormatting>
  <conditionalFormatting sqref="V69:V70">
    <cfRule type="expression" dxfId="1330" priority="543">
      <formula>MOD(ROW(),2)</formula>
    </cfRule>
  </conditionalFormatting>
  <conditionalFormatting sqref="V69:V70">
    <cfRule type="cellIs" dxfId="1329" priority="542" operator="equal">
      <formula>0</formula>
    </cfRule>
  </conditionalFormatting>
  <conditionalFormatting sqref="X69:X70">
    <cfRule type="expression" dxfId="1328" priority="541">
      <formula>MOD(ROW(),2)</formula>
    </cfRule>
  </conditionalFormatting>
  <conditionalFormatting sqref="X69:X70">
    <cfRule type="cellIs" dxfId="1327" priority="540" operator="equal">
      <formula>0</formula>
    </cfRule>
  </conditionalFormatting>
  <conditionalFormatting sqref="Z69:Z70">
    <cfRule type="expression" dxfId="1326" priority="539">
      <formula>MOD(ROW(),2)</formula>
    </cfRule>
  </conditionalFormatting>
  <conditionalFormatting sqref="Z69:Z70">
    <cfRule type="cellIs" dxfId="1325" priority="538" operator="equal">
      <formula>0</formula>
    </cfRule>
  </conditionalFormatting>
  <conditionalFormatting sqref="AD69:AD70">
    <cfRule type="cellIs" dxfId="1324" priority="534" operator="equal">
      <formula>0</formula>
    </cfRule>
  </conditionalFormatting>
  <conditionalFormatting sqref="E74:E75">
    <cfRule type="expression" dxfId="1323" priority="533">
      <formula>MOD(ROW(),2)</formula>
    </cfRule>
  </conditionalFormatting>
  <conditionalFormatting sqref="AB66">
    <cfRule type="cellIs" dxfId="1322" priority="586" operator="equal">
      <formula>0</formula>
    </cfRule>
  </conditionalFormatting>
  <conditionalFormatting sqref="AD66">
    <cfRule type="expression" dxfId="1321" priority="585">
      <formula>MOD(ROW(),2)</formula>
    </cfRule>
  </conditionalFormatting>
  <conditionalFormatting sqref="AD66">
    <cfRule type="cellIs" dxfId="1320" priority="584" operator="equal">
      <formula>0</formula>
    </cfRule>
  </conditionalFormatting>
  <conditionalFormatting sqref="E69:E70">
    <cfRule type="expression" dxfId="1319" priority="583">
      <formula>MOD(ROW(),2)</formula>
    </cfRule>
  </conditionalFormatting>
  <conditionalFormatting sqref="E69:F70">
    <cfRule type="cellIs" dxfId="1318" priority="582" operator="equal">
      <formula>0</formula>
    </cfRule>
  </conditionalFormatting>
  <conditionalFormatting sqref="Q74:Q75">
    <cfRule type="expression" dxfId="1317" priority="526">
      <formula>MOD(ROW(),2)</formula>
    </cfRule>
  </conditionalFormatting>
  <conditionalFormatting sqref="S74:S75">
    <cfRule type="cellIs" dxfId="1316" priority="525" operator="equal">
      <formula>0</formula>
    </cfRule>
  </conditionalFormatting>
  <conditionalFormatting sqref="S74:S75">
    <cfRule type="expression" dxfId="1315" priority="524">
      <formula>MOD(ROW(),2)</formula>
    </cfRule>
  </conditionalFormatting>
  <conditionalFormatting sqref="U74:U75">
    <cfRule type="cellIs" dxfId="1314" priority="523" operator="equal">
      <formula>0</formula>
    </cfRule>
  </conditionalFormatting>
  <conditionalFormatting sqref="U74:U75">
    <cfRule type="expression" dxfId="1313" priority="522">
      <formula>MOD(ROW(),2)</formula>
    </cfRule>
  </conditionalFormatting>
  <conditionalFormatting sqref="W74:W75">
    <cfRule type="cellIs" dxfId="1312" priority="521" operator="equal">
      <formula>0</formula>
    </cfRule>
  </conditionalFormatting>
  <conditionalFormatting sqref="W74:W75">
    <cfRule type="expression" dxfId="1311" priority="520">
      <formula>MOD(ROW(),2)</formula>
    </cfRule>
  </conditionalFormatting>
  <conditionalFormatting sqref="Y74:Y75">
    <cfRule type="cellIs" dxfId="1310" priority="519" operator="equal">
      <formula>0</formula>
    </cfRule>
  </conditionalFormatting>
  <conditionalFormatting sqref="Y74:Y75">
    <cfRule type="expression" dxfId="1309" priority="518">
      <formula>MOD(ROW(),2)</formula>
    </cfRule>
  </conditionalFormatting>
  <conditionalFormatting sqref="AA74:AA75">
    <cfRule type="cellIs" dxfId="1308" priority="517" operator="equal">
      <formula>0</formula>
    </cfRule>
  </conditionalFormatting>
  <conditionalFormatting sqref="AA74:AA75">
    <cfRule type="expression" dxfId="1307" priority="516">
      <formula>MOD(ROW(),2)</formula>
    </cfRule>
  </conditionalFormatting>
  <conditionalFormatting sqref="AC74:AC75">
    <cfRule type="cellIs" dxfId="1306" priority="515" operator="equal">
      <formula>0</formula>
    </cfRule>
  </conditionalFormatting>
  <conditionalFormatting sqref="AC74:AC75">
    <cfRule type="expression" dxfId="1305" priority="514">
      <formula>MOD(ROW(),2)</formula>
    </cfRule>
  </conditionalFormatting>
  <conditionalFormatting sqref="AE74:AE75">
    <cfRule type="cellIs" dxfId="1304" priority="513" operator="equal">
      <formula>0</formula>
    </cfRule>
  </conditionalFormatting>
  <conditionalFormatting sqref="M74:M75">
    <cfRule type="cellIs" dxfId="1303" priority="509" operator="equal">
      <formula>0</formula>
    </cfRule>
  </conditionalFormatting>
  <conditionalFormatting sqref="AE69:AE70">
    <cfRule type="expression" dxfId="1302" priority="562">
      <formula>MOD(ROW(),2)</formula>
    </cfRule>
  </conditionalFormatting>
  <conditionalFormatting sqref="K69:K70">
    <cfRule type="cellIs" dxfId="1301" priority="561" operator="equal">
      <formula>0</formula>
    </cfRule>
  </conditionalFormatting>
  <conditionalFormatting sqref="K69:K70">
    <cfRule type="expression" dxfId="1300" priority="560">
      <formula>MOD(ROW(),2)</formula>
    </cfRule>
  </conditionalFormatting>
  <conditionalFormatting sqref="M69:M70">
    <cfRule type="cellIs" dxfId="1299" priority="559" operator="equal">
      <formula>0</formula>
    </cfRule>
  </conditionalFormatting>
  <conditionalFormatting sqref="M69:M70">
    <cfRule type="expression" dxfId="1298" priority="558">
      <formula>MOD(ROW(),2)</formula>
    </cfRule>
  </conditionalFormatting>
  <conditionalFormatting sqref="O69:O70">
    <cfRule type="cellIs" dxfId="1297" priority="557" operator="equal">
      <formula>0</formula>
    </cfRule>
  </conditionalFormatting>
  <conditionalFormatting sqref="N74:N75">
    <cfRule type="expression" dxfId="1296" priority="501">
      <formula>MOD(ROW(),2)</formula>
    </cfRule>
  </conditionalFormatting>
  <conditionalFormatting sqref="E78:E80">
    <cfRule type="expression" dxfId="1295" priority="483">
      <formula>MOD(ROW(),2)</formula>
    </cfRule>
  </conditionalFormatting>
  <conditionalFormatting sqref="E78:F80">
    <cfRule type="cellIs" dxfId="1294" priority="482" operator="equal">
      <formula>0</formula>
    </cfRule>
  </conditionalFormatting>
  <conditionalFormatting sqref="F78:F80">
    <cfRule type="expression" dxfId="1293" priority="481">
      <formula>MOD(ROW(),2)</formula>
    </cfRule>
  </conditionalFormatting>
  <conditionalFormatting sqref="E74:F75">
    <cfRule type="cellIs" dxfId="1292" priority="532" operator="equal">
      <formula>0</formula>
    </cfRule>
  </conditionalFormatting>
  <conditionalFormatting sqref="F74:F75">
    <cfRule type="expression" dxfId="1291" priority="531">
      <formula>MOD(ROW(),2)</formula>
    </cfRule>
  </conditionalFormatting>
  <conditionalFormatting sqref="M78:M80">
    <cfRule type="expression" dxfId="1290" priority="458">
      <formula>MOD(ROW(),2)</formula>
    </cfRule>
  </conditionalFormatting>
  <conditionalFormatting sqref="O78:O80">
    <cfRule type="cellIs" dxfId="1289" priority="457" operator="equal">
      <formula>0</formula>
    </cfRule>
  </conditionalFormatting>
  <conditionalFormatting sqref="O78:O80">
    <cfRule type="expression" dxfId="1288" priority="456">
      <formula>MOD(ROW(),2)</formula>
    </cfRule>
  </conditionalFormatting>
  <conditionalFormatting sqref="M74:M75">
    <cfRule type="expression" dxfId="1287" priority="508">
      <formula>MOD(ROW(),2)</formula>
    </cfRule>
  </conditionalFormatting>
  <conditionalFormatting sqref="O74:O75">
    <cfRule type="cellIs" dxfId="1286" priority="507" operator="equal">
      <formula>0</formula>
    </cfRule>
  </conditionalFormatting>
  <conditionalFormatting sqref="O74:O75">
    <cfRule type="expression" dxfId="1285" priority="506">
      <formula>MOD(ROW(),2)</formula>
    </cfRule>
  </conditionalFormatting>
  <conditionalFormatting sqref="J74:J75">
    <cfRule type="expression" dxfId="1284" priority="505">
      <formula>MOD(ROW(),2)</formula>
    </cfRule>
  </conditionalFormatting>
  <conditionalFormatting sqref="J74:J75">
    <cfRule type="cellIs" dxfId="1283" priority="504" operator="equal">
      <formula>0</formula>
    </cfRule>
  </conditionalFormatting>
  <conditionalFormatting sqref="L74:L75">
    <cfRule type="expression" dxfId="1282" priority="503">
      <formula>MOD(ROW(),2)</formula>
    </cfRule>
  </conditionalFormatting>
  <conditionalFormatting sqref="L74:L75">
    <cfRule type="cellIs" dxfId="1281" priority="502" operator="equal">
      <formula>0</formula>
    </cfRule>
  </conditionalFormatting>
  <conditionalFormatting sqref="N74:N75">
    <cfRule type="cellIs" dxfId="1280" priority="500" operator="equal">
      <formula>0</formula>
    </cfRule>
  </conditionalFormatting>
  <conditionalFormatting sqref="P74:P75">
    <cfRule type="expression" dxfId="1279" priority="499">
      <formula>MOD(ROW(),2)</formula>
    </cfRule>
  </conditionalFormatting>
  <conditionalFormatting sqref="P74:P75">
    <cfRule type="cellIs" dxfId="1278" priority="498" operator="equal">
      <formula>0</formula>
    </cfRule>
  </conditionalFormatting>
  <conditionalFormatting sqref="R74:R75">
    <cfRule type="expression" dxfId="1277" priority="497">
      <formula>MOD(ROW(),2)</formula>
    </cfRule>
  </conditionalFormatting>
  <conditionalFormatting sqref="R74:R75">
    <cfRule type="cellIs" dxfId="1276" priority="496" operator="equal">
      <formula>0</formula>
    </cfRule>
  </conditionalFormatting>
  <conditionalFormatting sqref="T74:T75">
    <cfRule type="expression" dxfId="1275" priority="495">
      <formula>MOD(ROW(),2)</formula>
    </cfRule>
  </conditionalFormatting>
  <conditionalFormatting sqref="T74:T75">
    <cfRule type="cellIs" dxfId="1274" priority="494" operator="equal">
      <formula>0</formula>
    </cfRule>
  </conditionalFormatting>
  <conditionalFormatting sqref="V74:V75">
    <cfRule type="expression" dxfId="1273" priority="493">
      <formula>MOD(ROW(),2)</formula>
    </cfRule>
  </conditionalFormatting>
  <conditionalFormatting sqref="V74:V75">
    <cfRule type="cellIs" dxfId="1272" priority="492" operator="equal">
      <formula>0</formula>
    </cfRule>
  </conditionalFormatting>
  <conditionalFormatting sqref="X74:X75">
    <cfRule type="expression" dxfId="1271" priority="491">
      <formula>MOD(ROW(),2)</formula>
    </cfRule>
  </conditionalFormatting>
  <conditionalFormatting sqref="X74:X75">
    <cfRule type="cellIs" dxfId="1270" priority="490" operator="equal">
      <formula>0</formula>
    </cfRule>
  </conditionalFormatting>
  <conditionalFormatting sqref="Z74:Z75">
    <cfRule type="expression" dxfId="1269" priority="489">
      <formula>MOD(ROW(),2)</formula>
    </cfRule>
  </conditionalFormatting>
  <conditionalFormatting sqref="Z74:Z75">
    <cfRule type="cellIs" dxfId="1268" priority="488" operator="equal">
      <formula>0</formula>
    </cfRule>
  </conditionalFormatting>
  <conditionalFormatting sqref="AB74:AB75">
    <cfRule type="expression" dxfId="1267" priority="487">
      <formula>MOD(ROW(),2)</formula>
    </cfRule>
  </conditionalFormatting>
  <conditionalFormatting sqref="AB74:AB75">
    <cfRule type="cellIs" dxfId="1266" priority="486" operator="equal">
      <formula>0</formula>
    </cfRule>
  </conditionalFormatting>
  <conditionalFormatting sqref="AD74:AD75">
    <cfRule type="expression" dxfId="1265" priority="485">
      <formula>MOD(ROW(),2)</formula>
    </cfRule>
  </conditionalFormatting>
  <conditionalFormatting sqref="AD74:AD75">
    <cfRule type="cellIs" dxfId="1264" priority="484" operator="equal">
      <formula>0</formula>
    </cfRule>
  </conditionalFormatting>
  <conditionalFormatting sqref="H78:H80">
    <cfRule type="expression" dxfId="1263" priority="480">
      <formula>MOD(ROW(),2)</formula>
    </cfRule>
  </conditionalFormatting>
  <conditionalFormatting sqref="H78:I80">
    <cfRule type="cellIs" dxfId="1262" priority="479" operator="equal">
      <formula>0</formula>
    </cfRule>
  </conditionalFormatting>
  <conditionalFormatting sqref="I78:I80">
    <cfRule type="expression" dxfId="1261" priority="478">
      <formula>MOD(ROW(),2)</formula>
    </cfRule>
  </conditionalFormatting>
  <conditionalFormatting sqref="Q78:Q80">
    <cfRule type="cellIs" dxfId="1260" priority="477" operator="equal">
      <formula>0</formula>
    </cfRule>
  </conditionalFormatting>
  <conditionalFormatting sqref="Q78:Q80">
    <cfRule type="expression" dxfId="1259" priority="476">
      <formula>MOD(ROW(),2)</formula>
    </cfRule>
  </conditionalFormatting>
  <conditionalFormatting sqref="S78:S80">
    <cfRule type="cellIs" dxfId="1258" priority="475" operator="equal">
      <formula>0</formula>
    </cfRule>
  </conditionalFormatting>
  <conditionalFormatting sqref="S78:S80">
    <cfRule type="expression" dxfId="1257" priority="474">
      <formula>MOD(ROW(),2)</formula>
    </cfRule>
  </conditionalFormatting>
  <conditionalFormatting sqref="U78:U80">
    <cfRule type="cellIs" dxfId="1256" priority="473" operator="equal">
      <formula>0</formula>
    </cfRule>
  </conditionalFormatting>
  <conditionalFormatting sqref="U78:U80">
    <cfRule type="expression" dxfId="1255" priority="472">
      <formula>MOD(ROW(),2)</formula>
    </cfRule>
  </conditionalFormatting>
  <conditionalFormatting sqref="W78:W80">
    <cfRule type="cellIs" dxfId="1254" priority="471" operator="equal">
      <formula>0</formula>
    </cfRule>
  </conditionalFormatting>
  <conditionalFormatting sqref="W78:W80">
    <cfRule type="expression" dxfId="1253" priority="470">
      <formula>MOD(ROW(),2)</formula>
    </cfRule>
  </conditionalFormatting>
  <conditionalFormatting sqref="Y78:Y80">
    <cfRule type="cellIs" dxfId="1252" priority="469" operator="equal">
      <formula>0</formula>
    </cfRule>
  </conditionalFormatting>
  <conditionalFormatting sqref="Y78:Y80">
    <cfRule type="expression" dxfId="1251" priority="468">
      <formula>MOD(ROW(),2)</formula>
    </cfRule>
  </conditionalFormatting>
  <conditionalFormatting sqref="AA78:AA80">
    <cfRule type="cellIs" dxfId="1250" priority="467" operator="equal">
      <formula>0</formula>
    </cfRule>
  </conditionalFormatting>
  <conditionalFormatting sqref="AA78:AA80">
    <cfRule type="expression" dxfId="1249" priority="466">
      <formula>MOD(ROW(),2)</formula>
    </cfRule>
  </conditionalFormatting>
  <conditionalFormatting sqref="AC78:AC80">
    <cfRule type="cellIs" dxfId="1248" priority="465" operator="equal">
      <formula>0</formula>
    </cfRule>
  </conditionalFormatting>
  <conditionalFormatting sqref="AC78:AC80">
    <cfRule type="expression" dxfId="1247" priority="464">
      <formula>MOD(ROW(),2)</formula>
    </cfRule>
  </conditionalFormatting>
  <conditionalFormatting sqref="AE78:AE80">
    <cfRule type="cellIs" dxfId="1246" priority="463" operator="equal">
      <formula>0</formula>
    </cfRule>
  </conditionalFormatting>
  <conditionalFormatting sqref="AE78:AE80">
    <cfRule type="expression" dxfId="1245" priority="462">
      <formula>MOD(ROW(),2)</formula>
    </cfRule>
  </conditionalFormatting>
  <conditionalFormatting sqref="K78:K80">
    <cfRule type="cellIs" dxfId="1244" priority="461" operator="equal">
      <formula>0</formula>
    </cfRule>
  </conditionalFormatting>
  <conditionalFormatting sqref="K78:K80">
    <cfRule type="expression" dxfId="1243" priority="460">
      <formula>MOD(ROW(),2)</formula>
    </cfRule>
  </conditionalFormatting>
  <conditionalFormatting sqref="M78:M80">
    <cfRule type="cellIs" dxfId="1242" priority="459" operator="equal">
      <formula>0</formula>
    </cfRule>
  </conditionalFormatting>
  <conditionalFormatting sqref="J78:J80">
    <cfRule type="expression" dxfId="1241" priority="455">
      <formula>MOD(ROW(),2)</formula>
    </cfRule>
  </conditionalFormatting>
  <conditionalFormatting sqref="J78:J80">
    <cfRule type="cellIs" dxfId="1240" priority="454" operator="equal">
      <formula>0</formula>
    </cfRule>
  </conditionalFormatting>
  <conditionalFormatting sqref="L78:L80">
    <cfRule type="expression" dxfId="1239" priority="453">
      <formula>MOD(ROW(),2)</formula>
    </cfRule>
  </conditionalFormatting>
  <conditionalFormatting sqref="L78:L80">
    <cfRule type="cellIs" dxfId="1238" priority="452" operator="equal">
      <formula>0</formula>
    </cfRule>
  </conditionalFormatting>
  <conditionalFormatting sqref="N78:N80">
    <cfRule type="expression" dxfId="1237" priority="451">
      <formula>MOD(ROW(),2)</formula>
    </cfRule>
  </conditionalFormatting>
  <conditionalFormatting sqref="N78:N80">
    <cfRule type="cellIs" dxfId="1236" priority="450" operator="equal">
      <formula>0</formula>
    </cfRule>
  </conditionalFormatting>
  <conditionalFormatting sqref="P78:P80">
    <cfRule type="expression" dxfId="1235" priority="449">
      <formula>MOD(ROW(),2)</formula>
    </cfRule>
  </conditionalFormatting>
  <conditionalFormatting sqref="P78:P80">
    <cfRule type="cellIs" dxfId="1234" priority="448" operator="equal">
      <formula>0</formula>
    </cfRule>
  </conditionalFormatting>
  <conditionalFormatting sqref="R78:R80">
    <cfRule type="expression" dxfId="1233" priority="447">
      <formula>MOD(ROW(),2)</formula>
    </cfRule>
  </conditionalFormatting>
  <conditionalFormatting sqref="R78:R80">
    <cfRule type="cellIs" dxfId="1232" priority="446" operator="equal">
      <formula>0</formula>
    </cfRule>
  </conditionalFormatting>
  <conditionalFormatting sqref="T78:T80">
    <cfRule type="expression" dxfId="1231" priority="445">
      <formula>MOD(ROW(),2)</formula>
    </cfRule>
  </conditionalFormatting>
  <conditionalFormatting sqref="T78:T80">
    <cfRule type="cellIs" dxfId="1230" priority="444" operator="equal">
      <formula>0</formula>
    </cfRule>
  </conditionalFormatting>
  <conditionalFormatting sqref="V78:V80">
    <cfRule type="expression" dxfId="1229" priority="443">
      <formula>MOD(ROW(),2)</formula>
    </cfRule>
  </conditionalFormatting>
  <conditionalFormatting sqref="V78:V80">
    <cfRule type="cellIs" dxfId="1228" priority="442" operator="equal">
      <formula>0</formula>
    </cfRule>
  </conditionalFormatting>
  <conditionalFormatting sqref="X78:X80">
    <cfRule type="expression" dxfId="1227" priority="441">
      <formula>MOD(ROW(),2)</formula>
    </cfRule>
  </conditionalFormatting>
  <conditionalFormatting sqref="X78:X80">
    <cfRule type="cellIs" dxfId="1226" priority="440" operator="equal">
      <formula>0</formula>
    </cfRule>
  </conditionalFormatting>
  <conditionalFormatting sqref="Z78:Z80">
    <cfRule type="expression" dxfId="1225" priority="439">
      <formula>MOD(ROW(),2)</formula>
    </cfRule>
  </conditionalFormatting>
  <conditionalFormatting sqref="Z78:Z80">
    <cfRule type="cellIs" dxfId="1224" priority="438" operator="equal">
      <formula>0</formula>
    </cfRule>
  </conditionalFormatting>
  <conditionalFormatting sqref="AB78:AB80">
    <cfRule type="expression" dxfId="1223" priority="437">
      <formula>MOD(ROW(),2)</formula>
    </cfRule>
  </conditionalFormatting>
  <conditionalFormatting sqref="AB78:AB80">
    <cfRule type="cellIs" dxfId="1222" priority="436" operator="equal">
      <formula>0</formula>
    </cfRule>
  </conditionalFormatting>
  <conditionalFormatting sqref="AD78:AD80">
    <cfRule type="expression" dxfId="1221" priority="435">
      <formula>MOD(ROW(),2)</formula>
    </cfRule>
  </conditionalFormatting>
  <conditionalFormatting sqref="AD78:AD80">
    <cfRule type="cellIs" dxfId="1220" priority="434" operator="equal">
      <formula>0</formula>
    </cfRule>
  </conditionalFormatting>
  <conditionalFormatting sqref="E83:E84">
    <cfRule type="expression" dxfId="1219" priority="433">
      <formula>MOD(ROW(),2)</formula>
    </cfRule>
  </conditionalFormatting>
  <conditionalFormatting sqref="E83:F84">
    <cfRule type="cellIs" dxfId="1218" priority="432" operator="equal">
      <formula>0</formula>
    </cfRule>
  </conditionalFormatting>
  <conditionalFormatting sqref="F83:F84">
    <cfRule type="expression" dxfId="1217" priority="431">
      <formula>MOD(ROW(),2)</formula>
    </cfRule>
  </conditionalFormatting>
  <conditionalFormatting sqref="H83:H84">
    <cfRule type="expression" dxfId="1216" priority="430">
      <formula>MOD(ROW(),2)</formula>
    </cfRule>
  </conditionalFormatting>
  <conditionalFormatting sqref="H83:I84">
    <cfRule type="cellIs" dxfId="1215" priority="429" operator="equal">
      <formula>0</formula>
    </cfRule>
  </conditionalFormatting>
  <conditionalFormatting sqref="I83:I84">
    <cfRule type="expression" dxfId="1214" priority="428">
      <formula>MOD(ROW(),2)</formula>
    </cfRule>
  </conditionalFormatting>
  <conditionalFormatting sqref="Q83:Q84">
    <cfRule type="cellIs" dxfId="1213" priority="427" operator="equal">
      <formula>0</formula>
    </cfRule>
  </conditionalFormatting>
  <conditionalFormatting sqref="Q83:Q84">
    <cfRule type="expression" dxfId="1212" priority="426">
      <formula>MOD(ROW(),2)</formula>
    </cfRule>
  </conditionalFormatting>
  <conditionalFormatting sqref="S83:S84">
    <cfRule type="cellIs" dxfId="1211" priority="425" operator="equal">
      <formula>0</formula>
    </cfRule>
  </conditionalFormatting>
  <conditionalFormatting sqref="S83:S84">
    <cfRule type="expression" dxfId="1210" priority="424">
      <formula>MOD(ROW(),2)</formula>
    </cfRule>
  </conditionalFormatting>
  <conditionalFormatting sqref="U83:U84">
    <cfRule type="cellIs" dxfId="1209" priority="423" operator="equal">
      <formula>0</formula>
    </cfRule>
  </conditionalFormatting>
  <conditionalFormatting sqref="U83:U84">
    <cfRule type="expression" dxfId="1208" priority="422">
      <formula>MOD(ROW(),2)</formula>
    </cfRule>
  </conditionalFormatting>
  <conditionalFormatting sqref="W83:W84">
    <cfRule type="cellIs" dxfId="1207" priority="421" operator="equal">
      <formula>0</formula>
    </cfRule>
  </conditionalFormatting>
  <conditionalFormatting sqref="W83:W84">
    <cfRule type="expression" dxfId="1206" priority="420">
      <formula>MOD(ROW(),2)</formula>
    </cfRule>
  </conditionalFormatting>
  <conditionalFormatting sqref="Y83:Y84">
    <cfRule type="cellIs" dxfId="1205" priority="419" operator="equal">
      <formula>0</formula>
    </cfRule>
  </conditionalFormatting>
  <conditionalFormatting sqref="Y83:Y84">
    <cfRule type="expression" dxfId="1204" priority="418">
      <formula>MOD(ROW(),2)</formula>
    </cfRule>
  </conditionalFormatting>
  <conditionalFormatting sqref="AA83:AA84">
    <cfRule type="cellIs" dxfId="1203" priority="417" operator="equal">
      <formula>0</formula>
    </cfRule>
  </conditionalFormatting>
  <conditionalFormatting sqref="AA83:AA84">
    <cfRule type="expression" dxfId="1202" priority="416">
      <formula>MOD(ROW(),2)</formula>
    </cfRule>
  </conditionalFormatting>
  <conditionalFormatting sqref="AC83:AC84">
    <cfRule type="cellIs" dxfId="1201" priority="415" operator="equal">
      <formula>0</formula>
    </cfRule>
  </conditionalFormatting>
  <conditionalFormatting sqref="AC83:AC84">
    <cfRule type="expression" dxfId="1200" priority="414">
      <formula>MOD(ROW(),2)</formula>
    </cfRule>
  </conditionalFormatting>
  <conditionalFormatting sqref="AE83:AE84">
    <cfRule type="cellIs" dxfId="1199" priority="413" operator="equal">
      <formula>0</formula>
    </cfRule>
  </conditionalFormatting>
  <conditionalFormatting sqref="AE83:AE84">
    <cfRule type="expression" dxfId="1198" priority="412">
      <formula>MOD(ROW(),2)</formula>
    </cfRule>
  </conditionalFormatting>
  <conditionalFormatting sqref="K83:K84">
    <cfRule type="cellIs" dxfId="1197" priority="411" operator="equal">
      <formula>0</formula>
    </cfRule>
  </conditionalFormatting>
  <conditionalFormatting sqref="K83:K84">
    <cfRule type="expression" dxfId="1196" priority="410">
      <formula>MOD(ROW(),2)</formula>
    </cfRule>
  </conditionalFormatting>
  <conditionalFormatting sqref="M83:M84">
    <cfRule type="cellIs" dxfId="1195" priority="409" operator="equal">
      <formula>0</formula>
    </cfRule>
  </conditionalFormatting>
  <conditionalFormatting sqref="M83:M84">
    <cfRule type="expression" dxfId="1194" priority="408">
      <formula>MOD(ROW(),2)</formula>
    </cfRule>
  </conditionalFormatting>
  <conditionalFormatting sqref="O83:O84">
    <cfRule type="cellIs" dxfId="1193" priority="407" operator="equal">
      <formula>0</formula>
    </cfRule>
  </conditionalFormatting>
  <conditionalFormatting sqref="O83:O84">
    <cfRule type="expression" dxfId="1192" priority="406">
      <formula>MOD(ROW(),2)</formula>
    </cfRule>
  </conditionalFormatting>
  <conditionalFormatting sqref="J83:J84">
    <cfRule type="expression" dxfId="1191" priority="405">
      <formula>MOD(ROW(),2)</formula>
    </cfRule>
  </conditionalFormatting>
  <conditionalFormatting sqref="J83:J84">
    <cfRule type="cellIs" dxfId="1190" priority="404" operator="equal">
      <formula>0</formula>
    </cfRule>
  </conditionalFormatting>
  <conditionalFormatting sqref="L83:L84">
    <cfRule type="cellIs" dxfId="1189" priority="402" operator="equal">
      <formula>0</formula>
    </cfRule>
  </conditionalFormatting>
  <conditionalFormatting sqref="N83:N84">
    <cfRule type="expression" dxfId="1188" priority="401">
      <formula>MOD(ROW(),2)</formula>
    </cfRule>
  </conditionalFormatting>
  <conditionalFormatting sqref="N83:N84">
    <cfRule type="cellIs" dxfId="1187" priority="400" operator="equal">
      <formula>0</formula>
    </cfRule>
  </conditionalFormatting>
  <conditionalFormatting sqref="P83:P84">
    <cfRule type="expression" dxfId="1186" priority="399">
      <formula>MOD(ROW(),2)</formula>
    </cfRule>
  </conditionalFormatting>
  <conditionalFormatting sqref="P83:P84">
    <cfRule type="cellIs" dxfId="1185" priority="398" operator="equal">
      <formula>0</formula>
    </cfRule>
  </conditionalFormatting>
  <conditionalFormatting sqref="R83:R84">
    <cfRule type="expression" dxfId="1184" priority="397">
      <formula>MOD(ROW(),2)</formula>
    </cfRule>
  </conditionalFormatting>
  <conditionalFormatting sqref="R83:R84">
    <cfRule type="cellIs" dxfId="1183" priority="396" operator="equal">
      <formula>0</formula>
    </cfRule>
  </conditionalFormatting>
  <conditionalFormatting sqref="T83:T84">
    <cfRule type="expression" dxfId="1182" priority="395">
      <formula>MOD(ROW(),2)</formula>
    </cfRule>
  </conditionalFormatting>
  <conditionalFormatting sqref="T83:T84">
    <cfRule type="cellIs" dxfId="1181" priority="394" operator="equal">
      <formula>0</formula>
    </cfRule>
  </conditionalFormatting>
  <conditionalFormatting sqref="V83:V84">
    <cfRule type="expression" dxfId="1180" priority="393">
      <formula>MOD(ROW(),2)</formula>
    </cfRule>
  </conditionalFormatting>
  <conditionalFormatting sqref="V83:V84">
    <cfRule type="cellIs" dxfId="1179" priority="392" operator="equal">
      <formula>0</formula>
    </cfRule>
  </conditionalFormatting>
  <conditionalFormatting sqref="X83:X84">
    <cfRule type="expression" dxfId="1178" priority="391">
      <formula>MOD(ROW(),2)</formula>
    </cfRule>
  </conditionalFormatting>
  <conditionalFormatting sqref="X83:X84">
    <cfRule type="cellIs" dxfId="1177" priority="390" operator="equal">
      <formula>0</formula>
    </cfRule>
  </conditionalFormatting>
  <conditionalFormatting sqref="Z83:Z84">
    <cfRule type="expression" dxfId="1176" priority="389">
      <formula>MOD(ROW(),2)</formula>
    </cfRule>
  </conditionalFormatting>
  <conditionalFormatting sqref="Z83:Z84">
    <cfRule type="cellIs" dxfId="1175" priority="388" operator="equal">
      <formula>0</formula>
    </cfRule>
  </conditionalFormatting>
  <conditionalFormatting sqref="AB83:AB84">
    <cfRule type="expression" dxfId="1174" priority="387">
      <formula>MOD(ROW(),2)</formula>
    </cfRule>
  </conditionalFormatting>
  <conditionalFormatting sqref="AB83:AB84">
    <cfRule type="cellIs" dxfId="1173" priority="386" operator="equal">
      <formula>0</formula>
    </cfRule>
  </conditionalFormatting>
  <conditionalFormatting sqref="AD83:AD84">
    <cfRule type="expression" dxfId="1172" priority="385">
      <formula>MOD(ROW(),2)</formula>
    </cfRule>
  </conditionalFormatting>
  <conditionalFormatting sqref="AD83:AD84">
    <cfRule type="cellIs" dxfId="1171" priority="384" operator="equal">
      <formula>0</formula>
    </cfRule>
  </conditionalFormatting>
  <conditionalFormatting sqref="E87:E88">
    <cfRule type="expression" dxfId="1170" priority="383">
      <formula>MOD(ROW(),2)</formula>
    </cfRule>
  </conditionalFormatting>
  <conditionalFormatting sqref="E87:F88">
    <cfRule type="cellIs" dxfId="1169" priority="382" operator="equal">
      <formula>0</formula>
    </cfRule>
  </conditionalFormatting>
  <conditionalFormatting sqref="F87:F88">
    <cfRule type="expression" dxfId="1168" priority="381">
      <formula>MOD(ROW(),2)</formula>
    </cfRule>
  </conditionalFormatting>
  <conditionalFormatting sqref="H87:H88">
    <cfRule type="expression" dxfId="1167" priority="380">
      <formula>MOD(ROW(),2)</formula>
    </cfRule>
  </conditionalFormatting>
  <conditionalFormatting sqref="H87:I88">
    <cfRule type="cellIs" dxfId="1166" priority="379" operator="equal">
      <formula>0</formula>
    </cfRule>
  </conditionalFormatting>
  <conditionalFormatting sqref="I87:I88">
    <cfRule type="expression" dxfId="1165" priority="378">
      <formula>MOD(ROW(),2)</formula>
    </cfRule>
  </conditionalFormatting>
  <conditionalFormatting sqref="Q87:Q88">
    <cfRule type="cellIs" dxfId="1164" priority="377" operator="equal">
      <formula>0</formula>
    </cfRule>
  </conditionalFormatting>
  <conditionalFormatting sqref="Q87:Q88">
    <cfRule type="expression" dxfId="1163" priority="376">
      <formula>MOD(ROW(),2)</formula>
    </cfRule>
  </conditionalFormatting>
  <conditionalFormatting sqref="S87:S88">
    <cfRule type="cellIs" dxfId="1162" priority="375" operator="equal">
      <formula>0</formula>
    </cfRule>
  </conditionalFormatting>
  <conditionalFormatting sqref="S87:S88">
    <cfRule type="expression" dxfId="1161" priority="374">
      <formula>MOD(ROW(),2)</formula>
    </cfRule>
  </conditionalFormatting>
  <conditionalFormatting sqref="U87:U88">
    <cfRule type="cellIs" dxfId="1160" priority="373" operator="equal">
      <formula>0</formula>
    </cfRule>
  </conditionalFormatting>
  <conditionalFormatting sqref="U87:U88">
    <cfRule type="expression" dxfId="1159" priority="372">
      <formula>MOD(ROW(),2)</formula>
    </cfRule>
  </conditionalFormatting>
  <conditionalFormatting sqref="W87:W88">
    <cfRule type="cellIs" dxfId="1158" priority="371" operator="equal">
      <formula>0</formula>
    </cfRule>
  </conditionalFormatting>
  <conditionalFormatting sqref="W87:W88">
    <cfRule type="expression" dxfId="1157" priority="370">
      <formula>MOD(ROW(),2)</formula>
    </cfRule>
  </conditionalFormatting>
  <conditionalFormatting sqref="Y87:Y88">
    <cfRule type="cellIs" dxfId="1156" priority="369" operator="equal">
      <formula>0</formula>
    </cfRule>
  </conditionalFormatting>
  <conditionalFormatting sqref="Y87:Y88">
    <cfRule type="expression" dxfId="1155" priority="368">
      <formula>MOD(ROW(),2)</formula>
    </cfRule>
  </conditionalFormatting>
  <conditionalFormatting sqref="AA87:AA88">
    <cfRule type="cellIs" dxfId="1154" priority="367" operator="equal">
      <formula>0</formula>
    </cfRule>
  </conditionalFormatting>
  <conditionalFormatting sqref="AA87:AA88">
    <cfRule type="expression" dxfId="1153" priority="366">
      <formula>MOD(ROW(),2)</formula>
    </cfRule>
  </conditionalFormatting>
  <conditionalFormatting sqref="AC87:AC88">
    <cfRule type="cellIs" dxfId="1152" priority="365" operator="equal">
      <formula>0</formula>
    </cfRule>
  </conditionalFormatting>
  <conditionalFormatting sqref="AC87:AC88">
    <cfRule type="expression" dxfId="1151" priority="364">
      <formula>MOD(ROW(),2)</formula>
    </cfRule>
  </conditionalFormatting>
  <conditionalFormatting sqref="AE87:AE88">
    <cfRule type="cellIs" dxfId="1150" priority="363" operator="equal">
      <formula>0</formula>
    </cfRule>
  </conditionalFormatting>
  <conditionalFormatting sqref="AE87:AE88">
    <cfRule type="expression" dxfId="1149" priority="362">
      <formula>MOD(ROW(),2)</formula>
    </cfRule>
  </conditionalFormatting>
  <conditionalFormatting sqref="K87:K88">
    <cfRule type="cellIs" dxfId="1148" priority="361" operator="equal">
      <formula>0</formula>
    </cfRule>
  </conditionalFormatting>
  <conditionalFormatting sqref="K87:K88">
    <cfRule type="expression" dxfId="1147" priority="360">
      <formula>MOD(ROW(),2)</formula>
    </cfRule>
  </conditionalFormatting>
  <conditionalFormatting sqref="M87:M88">
    <cfRule type="cellIs" dxfId="1146" priority="359" operator="equal">
      <formula>0</formula>
    </cfRule>
  </conditionalFormatting>
  <conditionalFormatting sqref="M87:M88">
    <cfRule type="expression" dxfId="1145" priority="358">
      <formula>MOD(ROW(),2)</formula>
    </cfRule>
  </conditionalFormatting>
  <conditionalFormatting sqref="O87:O88">
    <cfRule type="cellIs" dxfId="1144" priority="357" operator="equal">
      <formula>0</formula>
    </cfRule>
  </conditionalFormatting>
  <conditionalFormatting sqref="O87:O88">
    <cfRule type="expression" dxfId="1143" priority="356">
      <formula>MOD(ROW(),2)</formula>
    </cfRule>
  </conditionalFormatting>
  <conditionalFormatting sqref="J87:J88">
    <cfRule type="expression" dxfId="1142" priority="355">
      <formula>MOD(ROW(),2)</formula>
    </cfRule>
  </conditionalFormatting>
  <conditionalFormatting sqref="J87:J88">
    <cfRule type="cellIs" dxfId="1141" priority="354" operator="equal">
      <formula>0</formula>
    </cfRule>
  </conditionalFormatting>
  <conditionalFormatting sqref="P91:P92">
    <cfRule type="expression" dxfId="1140" priority="299">
      <formula>MOD(ROW(),2)</formula>
    </cfRule>
  </conditionalFormatting>
  <conditionalFormatting sqref="P91:P92">
    <cfRule type="cellIs" dxfId="1139" priority="298" operator="equal">
      <formula>0</formula>
    </cfRule>
  </conditionalFormatting>
  <conditionalFormatting sqref="N87:N88">
    <cfRule type="expression" dxfId="1138" priority="351">
      <formula>MOD(ROW(),2)</formula>
    </cfRule>
  </conditionalFormatting>
  <conditionalFormatting sqref="N87:N88">
    <cfRule type="cellIs" dxfId="1137" priority="350" operator="equal">
      <formula>0</formula>
    </cfRule>
  </conditionalFormatting>
  <conditionalFormatting sqref="P87:P88">
    <cfRule type="expression" dxfId="1136" priority="349">
      <formula>MOD(ROW(),2)</formula>
    </cfRule>
  </conditionalFormatting>
  <conditionalFormatting sqref="P87:P88">
    <cfRule type="cellIs" dxfId="1135" priority="348" operator="equal">
      <formula>0</formula>
    </cfRule>
  </conditionalFormatting>
  <conditionalFormatting sqref="R87:R88">
    <cfRule type="expression" dxfId="1134" priority="347">
      <formula>MOD(ROW(),2)</formula>
    </cfRule>
  </conditionalFormatting>
  <conditionalFormatting sqref="R87:R88">
    <cfRule type="cellIs" dxfId="1133" priority="346" operator="equal">
      <formula>0</formula>
    </cfRule>
  </conditionalFormatting>
  <conditionalFormatting sqref="T87:T88">
    <cfRule type="expression" dxfId="1132" priority="345">
      <formula>MOD(ROW(),2)</formula>
    </cfRule>
  </conditionalFormatting>
  <conditionalFormatting sqref="T87:T88">
    <cfRule type="cellIs" dxfId="1131" priority="344" operator="equal">
      <formula>0</formula>
    </cfRule>
  </conditionalFormatting>
  <conditionalFormatting sqref="V87:V88">
    <cfRule type="expression" dxfId="1130" priority="343">
      <formula>MOD(ROW(),2)</formula>
    </cfRule>
  </conditionalFormatting>
  <conditionalFormatting sqref="V87:V88">
    <cfRule type="cellIs" dxfId="1129" priority="342" operator="equal">
      <formula>0</formula>
    </cfRule>
  </conditionalFormatting>
  <conditionalFormatting sqref="X87:X88">
    <cfRule type="expression" dxfId="1128" priority="341">
      <formula>MOD(ROW(),2)</formula>
    </cfRule>
  </conditionalFormatting>
  <conditionalFormatting sqref="X87:X88">
    <cfRule type="cellIs" dxfId="1127" priority="340" operator="equal">
      <formula>0</formula>
    </cfRule>
  </conditionalFormatting>
  <conditionalFormatting sqref="Z87:Z88">
    <cfRule type="expression" dxfId="1126" priority="339">
      <formula>MOD(ROW(),2)</formula>
    </cfRule>
  </conditionalFormatting>
  <conditionalFormatting sqref="Z87:Z88">
    <cfRule type="cellIs" dxfId="1125" priority="338" operator="equal">
      <formula>0</formula>
    </cfRule>
  </conditionalFormatting>
  <conditionalFormatting sqref="AB87:AB88">
    <cfRule type="expression" dxfId="1124" priority="337">
      <formula>MOD(ROW(),2)</formula>
    </cfRule>
  </conditionalFormatting>
  <conditionalFormatting sqref="AB87:AB88">
    <cfRule type="cellIs" dxfId="1123" priority="336" operator="equal">
      <formula>0</formula>
    </cfRule>
  </conditionalFormatting>
  <conditionalFormatting sqref="AD87:AD88">
    <cfRule type="expression" dxfId="1122" priority="335">
      <formula>MOD(ROW(),2)</formula>
    </cfRule>
  </conditionalFormatting>
  <conditionalFormatting sqref="AD87:AD88">
    <cfRule type="cellIs" dxfId="1121" priority="334" operator="equal">
      <formula>0</formula>
    </cfRule>
  </conditionalFormatting>
  <conditionalFormatting sqref="E91:E92">
    <cfRule type="expression" dxfId="1120" priority="333">
      <formula>MOD(ROW(),2)</formula>
    </cfRule>
  </conditionalFormatting>
  <conditionalFormatting sqref="E91:F92">
    <cfRule type="cellIs" dxfId="1119" priority="332" operator="equal">
      <formula>0</formula>
    </cfRule>
  </conditionalFormatting>
  <conditionalFormatting sqref="F91:F92">
    <cfRule type="expression" dxfId="1118" priority="331">
      <formula>MOD(ROW(),2)</formula>
    </cfRule>
  </conditionalFormatting>
  <conditionalFormatting sqref="H91:H92">
    <cfRule type="expression" dxfId="1117" priority="330">
      <formula>MOD(ROW(),2)</formula>
    </cfRule>
  </conditionalFormatting>
  <conditionalFormatting sqref="H91:I92">
    <cfRule type="cellIs" dxfId="1116" priority="329" operator="equal">
      <formula>0</formula>
    </cfRule>
  </conditionalFormatting>
  <conditionalFormatting sqref="H12">
    <cfRule type="expression" dxfId="1115" priority="274">
      <formula>MOD(ROW(),2)</formula>
    </cfRule>
  </conditionalFormatting>
  <conditionalFormatting sqref="Q91:Q92">
    <cfRule type="cellIs" dxfId="1114" priority="327" operator="equal">
      <formula>0</formula>
    </cfRule>
  </conditionalFormatting>
  <conditionalFormatting sqref="Q91:Q92">
    <cfRule type="expression" dxfId="1113" priority="326">
      <formula>MOD(ROW(),2)</formula>
    </cfRule>
  </conditionalFormatting>
  <conditionalFormatting sqref="S91:S92">
    <cfRule type="cellIs" dxfId="1112" priority="325" operator="equal">
      <formula>0</formula>
    </cfRule>
  </conditionalFormatting>
  <conditionalFormatting sqref="S91:S92">
    <cfRule type="expression" dxfId="1111" priority="324">
      <formula>MOD(ROW(),2)</formula>
    </cfRule>
  </conditionalFormatting>
  <conditionalFormatting sqref="U91:U92">
    <cfRule type="cellIs" dxfId="1110" priority="323" operator="equal">
      <formula>0</formula>
    </cfRule>
  </conditionalFormatting>
  <conditionalFormatting sqref="U91:U92">
    <cfRule type="expression" dxfId="1109" priority="322">
      <formula>MOD(ROW(),2)</formula>
    </cfRule>
  </conditionalFormatting>
  <conditionalFormatting sqref="W91:W92">
    <cfRule type="cellIs" dxfId="1108" priority="321" operator="equal">
      <formula>0</formula>
    </cfRule>
  </conditionalFormatting>
  <conditionalFormatting sqref="W91:W92">
    <cfRule type="expression" dxfId="1107" priority="320">
      <formula>MOD(ROW(),2)</formula>
    </cfRule>
  </conditionalFormatting>
  <conditionalFormatting sqref="Y91:Y92">
    <cfRule type="cellIs" dxfId="1106" priority="319" operator="equal">
      <formula>0</formula>
    </cfRule>
  </conditionalFormatting>
  <conditionalFormatting sqref="Y91:Y92">
    <cfRule type="expression" dxfId="1105" priority="318">
      <formula>MOD(ROW(),2)</formula>
    </cfRule>
  </conditionalFormatting>
  <conditionalFormatting sqref="AA91:AA92">
    <cfRule type="cellIs" dxfId="1104" priority="317" operator="equal">
      <formula>0</formula>
    </cfRule>
  </conditionalFormatting>
  <conditionalFormatting sqref="AA91:AA92">
    <cfRule type="expression" dxfId="1103" priority="316">
      <formula>MOD(ROW(),2)</formula>
    </cfRule>
  </conditionalFormatting>
  <conditionalFormatting sqref="AC91:AC92">
    <cfRule type="cellIs" dxfId="1102" priority="315" operator="equal">
      <formula>0</formula>
    </cfRule>
  </conditionalFormatting>
  <conditionalFormatting sqref="AC91:AC92">
    <cfRule type="expression" dxfId="1101" priority="314">
      <formula>MOD(ROW(),2)</formula>
    </cfRule>
  </conditionalFormatting>
  <conditionalFormatting sqref="AE91:AE92">
    <cfRule type="cellIs" dxfId="1100" priority="313" operator="equal">
      <formula>0</formula>
    </cfRule>
  </conditionalFormatting>
  <conditionalFormatting sqref="AE91:AE92">
    <cfRule type="expression" dxfId="1099" priority="312">
      <formula>MOD(ROW(),2)</formula>
    </cfRule>
  </conditionalFormatting>
  <conditionalFormatting sqref="K91:K92">
    <cfRule type="cellIs" dxfId="1098" priority="311" operator="equal">
      <formula>0</formula>
    </cfRule>
  </conditionalFormatting>
  <conditionalFormatting sqref="K91:K92">
    <cfRule type="expression" dxfId="1097" priority="310">
      <formula>MOD(ROW(),2)</formula>
    </cfRule>
  </conditionalFormatting>
  <conditionalFormatting sqref="M91:M92">
    <cfRule type="cellIs" dxfId="1096" priority="309" operator="equal">
      <formula>0</formula>
    </cfRule>
  </conditionalFormatting>
  <conditionalFormatting sqref="M91:M92">
    <cfRule type="expression" dxfId="1095" priority="308">
      <formula>MOD(ROW(),2)</formula>
    </cfRule>
  </conditionalFormatting>
  <conditionalFormatting sqref="O91:O92">
    <cfRule type="cellIs" dxfId="1094" priority="307" operator="equal">
      <formula>0</formula>
    </cfRule>
  </conditionalFormatting>
  <conditionalFormatting sqref="O91:O92">
    <cfRule type="expression" dxfId="1093" priority="306">
      <formula>MOD(ROW(),2)</formula>
    </cfRule>
  </conditionalFormatting>
  <conditionalFormatting sqref="J91:J92">
    <cfRule type="expression" dxfId="1092" priority="305">
      <formula>MOD(ROW(),2)</formula>
    </cfRule>
  </conditionalFormatting>
  <conditionalFormatting sqref="J91:J92">
    <cfRule type="cellIs" dxfId="1091" priority="304" operator="equal">
      <formula>0</formula>
    </cfRule>
  </conditionalFormatting>
  <conditionalFormatting sqref="L91:L92">
    <cfRule type="expression" dxfId="1090" priority="303">
      <formula>MOD(ROW(),2)</formula>
    </cfRule>
  </conditionalFormatting>
  <conditionalFormatting sqref="L91:L92">
    <cfRule type="cellIs" dxfId="1089" priority="302" operator="equal">
      <formula>0</formula>
    </cfRule>
  </conditionalFormatting>
  <conditionalFormatting sqref="N91:N92">
    <cfRule type="expression" dxfId="1088" priority="301">
      <formula>MOD(ROW(),2)</formula>
    </cfRule>
  </conditionalFormatting>
  <conditionalFormatting sqref="N91:N92">
    <cfRule type="cellIs" dxfId="1087" priority="300" operator="equal">
      <formula>0</formula>
    </cfRule>
  </conditionalFormatting>
  <conditionalFormatting sqref="R91:R92">
    <cfRule type="expression" dxfId="1086" priority="297">
      <formula>MOD(ROW(),2)</formula>
    </cfRule>
  </conditionalFormatting>
  <conditionalFormatting sqref="R91:R92">
    <cfRule type="cellIs" dxfId="1085" priority="296" operator="equal">
      <formula>0</formula>
    </cfRule>
  </conditionalFormatting>
  <conditionalFormatting sqref="T91:T92">
    <cfRule type="expression" dxfId="1084" priority="295">
      <formula>MOD(ROW(),2)</formula>
    </cfRule>
  </conditionalFormatting>
  <conditionalFormatting sqref="T91:T92">
    <cfRule type="cellIs" dxfId="1083" priority="294" operator="equal">
      <formula>0</formula>
    </cfRule>
  </conditionalFormatting>
  <conditionalFormatting sqref="V91:V92">
    <cfRule type="expression" dxfId="1082" priority="293">
      <formula>MOD(ROW(),2)</formula>
    </cfRule>
  </conditionalFormatting>
  <conditionalFormatting sqref="X91:X92">
    <cfRule type="expression" dxfId="1081" priority="291">
      <formula>MOD(ROW(),2)</formula>
    </cfRule>
  </conditionalFormatting>
  <conditionalFormatting sqref="X91:X92">
    <cfRule type="cellIs" dxfId="1080" priority="290" operator="equal">
      <formula>0</formula>
    </cfRule>
  </conditionalFormatting>
  <conditionalFormatting sqref="X12">
    <cfRule type="expression" dxfId="1079" priority="235">
      <formula>MOD(ROW(),2)</formula>
    </cfRule>
  </conditionalFormatting>
  <conditionalFormatting sqref="Z91:Z92">
    <cfRule type="cellIs" dxfId="1078" priority="288" operator="equal">
      <formula>0</formula>
    </cfRule>
  </conditionalFormatting>
  <conditionalFormatting sqref="AB91:AB92">
    <cfRule type="expression" dxfId="1077" priority="287">
      <formula>MOD(ROW(),2)</formula>
    </cfRule>
  </conditionalFormatting>
  <conditionalFormatting sqref="AB91:AB92">
    <cfRule type="cellIs" dxfId="1076" priority="286" operator="equal">
      <formula>0</formula>
    </cfRule>
  </conditionalFormatting>
  <conditionalFormatting sqref="AD91:AD92">
    <cfRule type="expression" dxfId="1075" priority="285">
      <formula>MOD(ROW(),2)</formula>
    </cfRule>
  </conditionalFormatting>
  <conditionalFormatting sqref="AD91:AD92">
    <cfRule type="cellIs" dxfId="1074" priority="284" operator="equal">
      <formula>0</formula>
    </cfRule>
  </conditionalFormatting>
  <conditionalFormatting sqref="E2">
    <cfRule type="cellIs" dxfId="1073" priority="283" operator="equal">
      <formula>0</formula>
    </cfRule>
  </conditionalFormatting>
  <conditionalFormatting sqref="H3">
    <cfRule type="cellIs" dxfId="1072" priority="282" operator="equal">
      <formula>0</formula>
    </cfRule>
  </conditionalFormatting>
  <conditionalFormatting sqref="A12">
    <cfRule type="expression" dxfId="1071" priority="281">
      <formula>MOD(ROW(),2)</formula>
    </cfRule>
  </conditionalFormatting>
  <conditionalFormatting sqref="A12:B12">
    <cfRule type="cellIs" dxfId="1070" priority="280" operator="equal">
      <formula>0</formula>
    </cfRule>
  </conditionalFormatting>
  <conditionalFormatting sqref="B12">
    <cfRule type="expression" dxfId="1069" priority="279">
      <formula>MOD(ROW(),2)</formula>
    </cfRule>
  </conditionalFormatting>
  <conditionalFormatting sqref="C12">
    <cfRule type="expression" dxfId="1068" priority="278">
      <formula>MOD(ROW(),2)</formula>
    </cfRule>
  </conditionalFormatting>
  <conditionalFormatting sqref="Z12">
    <cfRule type="cellIs" dxfId="1067" priority="232" operator="equal">
      <formula>0</formula>
    </cfRule>
  </conditionalFormatting>
  <conditionalFormatting sqref="AB12">
    <cfRule type="expression" dxfId="1066" priority="231">
      <formula>MOD(ROW(),2)</formula>
    </cfRule>
  </conditionalFormatting>
  <conditionalFormatting sqref="AE12">
    <cfRule type="expression" dxfId="1065" priority="256">
      <formula>MOD(ROW(),2)</formula>
    </cfRule>
  </conditionalFormatting>
  <conditionalFormatting sqref="K12">
    <cfRule type="cellIs" dxfId="1064" priority="255" operator="equal">
      <formula>0</formula>
    </cfRule>
  </conditionalFormatting>
  <conditionalFormatting sqref="AB12">
    <cfRule type="cellIs" dxfId="1063" priority="230" operator="equal">
      <formula>0</formula>
    </cfRule>
  </conditionalFormatting>
  <conditionalFormatting sqref="AD12">
    <cfRule type="expression" dxfId="1062" priority="229">
      <formula>MOD(ROW(),2)</formula>
    </cfRule>
  </conditionalFormatting>
  <conditionalFormatting sqref="E12">
    <cfRule type="expression" dxfId="1061" priority="277">
      <formula>MOD(ROW(),2)</formula>
    </cfRule>
  </conditionalFormatting>
  <conditionalFormatting sqref="K12">
    <cfRule type="expression" dxfId="1060" priority="254">
      <formula>MOD(ROW(),2)</formula>
    </cfRule>
  </conditionalFormatting>
  <conditionalFormatting sqref="M12">
    <cfRule type="cellIs" dxfId="1059" priority="253" operator="equal">
      <formula>0</formula>
    </cfRule>
  </conditionalFormatting>
  <conditionalFormatting sqref="U12">
    <cfRule type="cellIs" dxfId="1058" priority="267" operator="equal">
      <formula>0</formula>
    </cfRule>
  </conditionalFormatting>
  <conditionalFormatting sqref="U12">
    <cfRule type="expression" dxfId="1057" priority="266">
      <formula>MOD(ROW(),2)</formula>
    </cfRule>
  </conditionalFormatting>
  <conditionalFormatting sqref="AD12">
    <cfRule type="cellIs" dxfId="1056" priority="228" operator="equal">
      <formula>0</formula>
    </cfRule>
  </conditionalFormatting>
  <conditionalFormatting sqref="E12:F12">
    <cfRule type="cellIs" dxfId="1055" priority="276" operator="equal">
      <formula>0</formula>
    </cfRule>
  </conditionalFormatting>
  <conditionalFormatting sqref="F12">
    <cfRule type="expression" dxfId="1054" priority="275">
      <formula>MOD(ROW(),2)</formula>
    </cfRule>
  </conditionalFormatting>
  <conditionalFormatting sqref="M12">
    <cfRule type="expression" dxfId="1053" priority="252">
      <formula>MOD(ROW(),2)</formula>
    </cfRule>
  </conditionalFormatting>
  <conditionalFormatting sqref="O12">
    <cfRule type="cellIs" dxfId="1052" priority="251" operator="equal">
      <formula>0</formula>
    </cfRule>
  </conditionalFormatting>
  <conditionalFormatting sqref="H12:I12">
    <cfRule type="cellIs" dxfId="1051" priority="273" operator="equal">
      <formula>0</formula>
    </cfRule>
  </conditionalFormatting>
  <conditionalFormatting sqref="I12">
    <cfRule type="expression" dxfId="1050" priority="272">
      <formula>MOD(ROW(),2)</formula>
    </cfRule>
  </conditionalFormatting>
  <conditionalFormatting sqref="Q12">
    <cfRule type="cellIs" dxfId="1049" priority="271" operator="equal">
      <formula>0</formula>
    </cfRule>
  </conditionalFormatting>
  <conditionalFormatting sqref="Q12">
    <cfRule type="expression" dxfId="1048" priority="270">
      <formula>MOD(ROW(),2)</formula>
    </cfRule>
  </conditionalFormatting>
  <conditionalFormatting sqref="S12">
    <cfRule type="cellIs" dxfId="1047" priority="269" operator="equal">
      <formula>0</formula>
    </cfRule>
  </conditionalFormatting>
  <conditionalFormatting sqref="S12">
    <cfRule type="expression" dxfId="1046" priority="268">
      <formula>MOD(ROW(),2)</formula>
    </cfRule>
  </conditionalFormatting>
  <conditionalFormatting sqref="W12">
    <cfRule type="cellIs" dxfId="1045" priority="265" operator="equal">
      <formula>0</formula>
    </cfRule>
  </conditionalFormatting>
  <conditionalFormatting sqref="W12">
    <cfRule type="expression" dxfId="1044" priority="264">
      <formula>MOD(ROW(),2)</formula>
    </cfRule>
  </conditionalFormatting>
  <conditionalFormatting sqref="Y12">
    <cfRule type="cellIs" dxfId="1043" priority="263" operator="equal">
      <formula>0</formula>
    </cfRule>
  </conditionalFormatting>
  <conditionalFormatting sqref="Y12">
    <cfRule type="expression" dxfId="1042" priority="262">
      <formula>MOD(ROW(),2)</formula>
    </cfRule>
  </conditionalFormatting>
  <conditionalFormatting sqref="AA12">
    <cfRule type="cellIs" dxfId="1041" priority="261" operator="equal">
      <formula>0</formula>
    </cfRule>
  </conditionalFormatting>
  <conditionalFormatting sqref="AA12">
    <cfRule type="expression" dxfId="1040" priority="260">
      <formula>MOD(ROW(),2)</formula>
    </cfRule>
  </conditionalFormatting>
  <conditionalFormatting sqref="AC12">
    <cfRule type="cellIs" dxfId="1039" priority="259" operator="equal">
      <formula>0</formula>
    </cfRule>
  </conditionalFormatting>
  <conditionalFormatting sqref="AC12">
    <cfRule type="expression" dxfId="1038" priority="258">
      <formula>MOD(ROW(),2)</formula>
    </cfRule>
  </conditionalFormatting>
  <conditionalFormatting sqref="AE12">
    <cfRule type="cellIs" dxfId="1037" priority="257" operator="equal">
      <formula>0</formula>
    </cfRule>
  </conditionalFormatting>
  <conditionalFormatting sqref="O12">
    <cfRule type="expression" dxfId="1036" priority="250">
      <formula>MOD(ROW(),2)</formula>
    </cfRule>
  </conditionalFormatting>
  <conditionalFormatting sqref="J12">
    <cfRule type="expression" dxfId="1035" priority="249">
      <formula>MOD(ROW(),2)</formula>
    </cfRule>
  </conditionalFormatting>
  <conditionalFormatting sqref="J12">
    <cfRule type="cellIs" dxfId="1034" priority="248" operator="equal">
      <formula>0</formula>
    </cfRule>
  </conditionalFormatting>
  <conditionalFormatting sqref="L12">
    <cfRule type="expression" dxfId="1033" priority="247">
      <formula>MOD(ROW(),2)</formula>
    </cfRule>
  </conditionalFormatting>
  <conditionalFormatting sqref="L12">
    <cfRule type="cellIs" dxfId="1032" priority="246" operator="equal">
      <formula>0</formula>
    </cfRule>
  </conditionalFormatting>
  <conditionalFormatting sqref="N12">
    <cfRule type="expression" dxfId="1031" priority="245">
      <formula>MOD(ROW(),2)</formula>
    </cfRule>
  </conditionalFormatting>
  <conditionalFormatting sqref="N12">
    <cfRule type="cellIs" dxfId="1030" priority="244" operator="equal">
      <formula>0</formula>
    </cfRule>
  </conditionalFormatting>
  <conditionalFormatting sqref="P12">
    <cfRule type="expression" dxfId="1029" priority="243">
      <formula>MOD(ROW(),2)</formula>
    </cfRule>
  </conditionalFormatting>
  <conditionalFormatting sqref="P12">
    <cfRule type="cellIs" dxfId="1028" priority="242" operator="equal">
      <formula>0</formula>
    </cfRule>
  </conditionalFormatting>
  <conditionalFormatting sqref="R12">
    <cfRule type="expression" dxfId="1027" priority="241">
      <formula>MOD(ROW(),2)</formula>
    </cfRule>
  </conditionalFormatting>
  <conditionalFormatting sqref="R12">
    <cfRule type="cellIs" dxfId="1026" priority="240" operator="equal">
      <formula>0</formula>
    </cfRule>
  </conditionalFormatting>
  <conditionalFormatting sqref="T12">
    <cfRule type="expression" dxfId="1025" priority="239">
      <formula>MOD(ROW(),2)</formula>
    </cfRule>
  </conditionalFormatting>
  <conditionalFormatting sqref="V12">
    <cfRule type="expression" dxfId="1024" priority="237">
      <formula>MOD(ROW(),2)</formula>
    </cfRule>
  </conditionalFormatting>
  <conditionalFormatting sqref="V12">
    <cfRule type="cellIs" dxfId="1023" priority="236" operator="equal">
      <formula>0</formula>
    </cfRule>
  </conditionalFormatting>
  <conditionalFormatting sqref="X12">
    <cfRule type="cellIs" dxfId="1022" priority="234" operator="equal">
      <formula>0</formula>
    </cfRule>
  </conditionalFormatting>
  <conditionalFormatting sqref="Z12">
    <cfRule type="expression" dxfId="1021" priority="233">
      <formula>MOD(ROW(),2)</formula>
    </cfRule>
  </conditionalFormatting>
  <conditionalFormatting sqref="P3">
    <cfRule type="cellIs" dxfId="1020" priority="227" operator="equal">
      <formula>0</formula>
    </cfRule>
  </conditionalFormatting>
  <conditionalFormatting sqref="R3">
    <cfRule type="cellIs" dxfId="1019" priority="226" operator="equal">
      <formula>0</formula>
    </cfRule>
  </conditionalFormatting>
  <conditionalFormatting sqref="T3">
    <cfRule type="cellIs" dxfId="1018" priority="225" operator="equal">
      <formula>0</formula>
    </cfRule>
  </conditionalFormatting>
  <conditionalFormatting sqref="V3">
    <cfRule type="cellIs" dxfId="1017" priority="224" operator="equal">
      <formula>0</formula>
    </cfRule>
  </conditionalFormatting>
  <conditionalFormatting sqref="X3">
    <cfRule type="cellIs" dxfId="1016" priority="223" operator="equal">
      <formula>0</formula>
    </cfRule>
  </conditionalFormatting>
  <conditionalFormatting sqref="Z3">
    <cfRule type="cellIs" dxfId="1015" priority="222" operator="equal">
      <formula>0</formula>
    </cfRule>
  </conditionalFormatting>
  <conditionalFormatting sqref="AB3">
    <cfRule type="cellIs" dxfId="1014" priority="221" operator="equal">
      <formula>0</formula>
    </cfRule>
  </conditionalFormatting>
  <conditionalFormatting sqref="AD3">
    <cfRule type="cellIs" dxfId="1013" priority="220" operator="equal">
      <formula>0</formula>
    </cfRule>
  </conditionalFormatting>
  <conditionalFormatting sqref="K3">
    <cfRule type="cellIs" dxfId="1012" priority="219" operator="equal">
      <formula>0</formula>
    </cfRule>
  </conditionalFormatting>
  <conditionalFormatting sqref="M3">
    <cfRule type="cellIs" dxfId="1011" priority="218" operator="equal">
      <formula>0</formula>
    </cfRule>
  </conditionalFormatting>
  <conditionalFormatting sqref="O3">
    <cfRule type="cellIs" dxfId="1010" priority="217" operator="equal">
      <formula>0</formula>
    </cfRule>
  </conditionalFormatting>
  <conditionalFormatting sqref="Q3">
    <cfRule type="cellIs" dxfId="1009" priority="216" operator="equal">
      <formula>0</formula>
    </cfRule>
  </conditionalFormatting>
  <conditionalFormatting sqref="S3">
    <cfRule type="cellIs" dxfId="1008" priority="215" operator="equal">
      <formula>0</formula>
    </cfRule>
  </conditionalFormatting>
  <conditionalFormatting sqref="U3">
    <cfRule type="cellIs" dxfId="1007" priority="214" operator="equal">
      <formula>0</formula>
    </cfRule>
  </conditionalFormatting>
  <conditionalFormatting sqref="W3">
    <cfRule type="cellIs" dxfId="1006" priority="213" operator="equal">
      <formula>0</formula>
    </cfRule>
  </conditionalFormatting>
  <conditionalFormatting sqref="Y3">
    <cfRule type="cellIs" dxfId="1005" priority="212" operator="equal">
      <formula>0</formula>
    </cfRule>
  </conditionalFormatting>
  <conditionalFormatting sqref="AA3">
    <cfRule type="cellIs" dxfId="1004" priority="211" operator="equal">
      <formula>0</formula>
    </cfRule>
  </conditionalFormatting>
  <conditionalFormatting sqref="AC3">
    <cfRule type="cellIs" dxfId="1003" priority="210" operator="equal">
      <formula>0</formula>
    </cfRule>
  </conditionalFormatting>
  <conditionalFormatting sqref="AE3">
    <cfRule type="cellIs" dxfId="1002" priority="209" operator="equal">
      <formula>0</formula>
    </cfRule>
  </conditionalFormatting>
  <conditionalFormatting sqref="A55:C55 E55:F55">
    <cfRule type="expression" dxfId="1001" priority="208">
      <formula>MOD(ROW(),2)</formula>
    </cfRule>
  </conditionalFormatting>
  <conditionalFormatting sqref="A55:C55 E55:F55">
    <cfRule type="cellIs" dxfId="1000" priority="207" operator="equal">
      <formula>0</formula>
    </cfRule>
  </conditionalFormatting>
  <conditionalFormatting sqref="H55:I55">
    <cfRule type="expression" dxfId="999" priority="206">
      <formula>MOD(ROW(),2)</formula>
    </cfRule>
  </conditionalFormatting>
  <conditionalFormatting sqref="H55:I55">
    <cfRule type="cellIs" dxfId="998" priority="205" operator="equal">
      <formula>0</formula>
    </cfRule>
  </conditionalFormatting>
  <conditionalFormatting sqref="J55:K55">
    <cfRule type="expression" dxfId="997" priority="204">
      <formula>MOD(ROW(),2)</formula>
    </cfRule>
  </conditionalFormatting>
  <conditionalFormatting sqref="J55:K55">
    <cfRule type="cellIs" dxfId="996" priority="203" operator="equal">
      <formula>0</formula>
    </cfRule>
  </conditionalFormatting>
  <conditionalFormatting sqref="L55:M55">
    <cfRule type="expression" dxfId="995" priority="202">
      <formula>MOD(ROW(),2)</formula>
    </cfRule>
  </conditionalFormatting>
  <conditionalFormatting sqref="L55:M55">
    <cfRule type="cellIs" dxfId="994" priority="201" operator="equal">
      <formula>0</formula>
    </cfRule>
  </conditionalFormatting>
  <conditionalFormatting sqref="N55:O55">
    <cfRule type="expression" dxfId="993" priority="200">
      <formula>MOD(ROW(),2)</formula>
    </cfRule>
  </conditionalFormatting>
  <conditionalFormatting sqref="N55:O55">
    <cfRule type="cellIs" dxfId="992" priority="199" operator="equal">
      <formula>0</formula>
    </cfRule>
  </conditionalFormatting>
  <conditionalFormatting sqref="P55:Q55">
    <cfRule type="expression" dxfId="991" priority="198">
      <formula>MOD(ROW(),2)</formula>
    </cfRule>
  </conditionalFormatting>
  <conditionalFormatting sqref="P55:Q55">
    <cfRule type="cellIs" dxfId="990" priority="197" operator="equal">
      <formula>0</formula>
    </cfRule>
  </conditionalFormatting>
  <conditionalFormatting sqref="R55:S55">
    <cfRule type="expression" dxfId="989" priority="196">
      <formula>MOD(ROW(),2)</formula>
    </cfRule>
  </conditionalFormatting>
  <conditionalFormatting sqref="R55:S55">
    <cfRule type="cellIs" dxfId="988" priority="195" operator="equal">
      <formula>0</formula>
    </cfRule>
  </conditionalFormatting>
  <conditionalFormatting sqref="T55:U55">
    <cfRule type="expression" dxfId="987" priority="194">
      <formula>MOD(ROW(),2)</formula>
    </cfRule>
  </conditionalFormatting>
  <conditionalFormatting sqref="T55:U55">
    <cfRule type="cellIs" dxfId="986" priority="193" operator="equal">
      <formula>0</formula>
    </cfRule>
  </conditionalFormatting>
  <conditionalFormatting sqref="V55:W55">
    <cfRule type="expression" dxfId="985" priority="192">
      <formula>MOD(ROW(),2)</formula>
    </cfRule>
  </conditionalFormatting>
  <conditionalFormatting sqref="V55:W55">
    <cfRule type="cellIs" dxfId="984" priority="191" operator="equal">
      <formula>0</formula>
    </cfRule>
  </conditionalFormatting>
  <conditionalFormatting sqref="X55:Y55">
    <cfRule type="expression" dxfId="983" priority="190">
      <formula>MOD(ROW(),2)</formula>
    </cfRule>
  </conditionalFormatting>
  <conditionalFormatting sqref="X55:Y55">
    <cfRule type="cellIs" dxfId="982" priority="189" operator="equal">
      <formula>0</formula>
    </cfRule>
  </conditionalFormatting>
  <conditionalFormatting sqref="Z55:AA55">
    <cfRule type="expression" dxfId="981" priority="188">
      <formula>MOD(ROW(),2)</formula>
    </cfRule>
  </conditionalFormatting>
  <conditionalFormatting sqref="Z55:AA55">
    <cfRule type="cellIs" dxfId="980" priority="187" operator="equal">
      <formula>0</formula>
    </cfRule>
  </conditionalFormatting>
  <conditionalFormatting sqref="AB55:AC55">
    <cfRule type="expression" dxfId="979" priority="186">
      <formula>MOD(ROW(),2)</formula>
    </cfRule>
  </conditionalFormatting>
  <conditionalFormatting sqref="AB55:AC55">
    <cfRule type="cellIs" dxfId="978" priority="185" operator="equal">
      <formula>0</formula>
    </cfRule>
  </conditionalFormatting>
  <conditionalFormatting sqref="AD55:AE55">
    <cfRule type="expression" dxfId="977" priority="184">
      <formula>MOD(ROW(),2)</formula>
    </cfRule>
  </conditionalFormatting>
  <conditionalFormatting sqref="AD55:AE55">
    <cfRule type="cellIs" dxfId="976" priority="183" operator="equal">
      <formula>0</formula>
    </cfRule>
  </conditionalFormatting>
  <conditionalFormatting sqref="A60:C60 E60:F60">
    <cfRule type="expression" dxfId="975" priority="182">
      <formula>MOD(ROW(),2)</formula>
    </cfRule>
  </conditionalFormatting>
  <conditionalFormatting sqref="A60:C60 E60:F60">
    <cfRule type="cellIs" dxfId="974" priority="181" operator="equal">
      <formula>0</formula>
    </cfRule>
  </conditionalFormatting>
  <conditionalFormatting sqref="H60:I60">
    <cfRule type="expression" dxfId="973" priority="180">
      <formula>MOD(ROW(),2)</formula>
    </cfRule>
  </conditionalFormatting>
  <conditionalFormatting sqref="H60:I60">
    <cfRule type="cellIs" dxfId="972" priority="179" operator="equal">
      <formula>0</formula>
    </cfRule>
  </conditionalFormatting>
  <conditionalFormatting sqref="J60:K60">
    <cfRule type="expression" dxfId="971" priority="178">
      <formula>MOD(ROW(),2)</formula>
    </cfRule>
  </conditionalFormatting>
  <conditionalFormatting sqref="J60:K60">
    <cfRule type="cellIs" dxfId="970" priority="177" operator="equal">
      <formula>0</formula>
    </cfRule>
  </conditionalFormatting>
  <conditionalFormatting sqref="L60:M60">
    <cfRule type="expression" dxfId="969" priority="176">
      <formula>MOD(ROW(),2)</formula>
    </cfRule>
  </conditionalFormatting>
  <conditionalFormatting sqref="L60:M60">
    <cfRule type="cellIs" dxfId="968" priority="175" operator="equal">
      <formula>0</formula>
    </cfRule>
  </conditionalFormatting>
  <conditionalFormatting sqref="N60:O60">
    <cfRule type="expression" dxfId="967" priority="174">
      <formula>MOD(ROW(),2)</formula>
    </cfRule>
  </conditionalFormatting>
  <conditionalFormatting sqref="N60:O60">
    <cfRule type="cellIs" dxfId="966" priority="173" operator="equal">
      <formula>0</formula>
    </cfRule>
  </conditionalFormatting>
  <conditionalFormatting sqref="P60:Q60">
    <cfRule type="expression" dxfId="965" priority="172">
      <formula>MOD(ROW(),2)</formula>
    </cfRule>
  </conditionalFormatting>
  <conditionalFormatting sqref="P60:Q60">
    <cfRule type="cellIs" dxfId="964" priority="171" operator="equal">
      <formula>0</formula>
    </cfRule>
  </conditionalFormatting>
  <conditionalFormatting sqref="R60:S60">
    <cfRule type="expression" dxfId="963" priority="170">
      <formula>MOD(ROW(),2)</formula>
    </cfRule>
  </conditionalFormatting>
  <conditionalFormatting sqref="R60:S60">
    <cfRule type="cellIs" dxfId="962" priority="169" operator="equal">
      <formula>0</formula>
    </cfRule>
  </conditionalFormatting>
  <conditionalFormatting sqref="T60:U60">
    <cfRule type="expression" dxfId="961" priority="168">
      <formula>MOD(ROW(),2)</formula>
    </cfRule>
  </conditionalFormatting>
  <conditionalFormatting sqref="T60:U60">
    <cfRule type="cellIs" dxfId="960" priority="167" operator="equal">
      <formula>0</formula>
    </cfRule>
  </conditionalFormatting>
  <conditionalFormatting sqref="V60:W60">
    <cfRule type="expression" dxfId="959" priority="166">
      <formula>MOD(ROW(),2)</formula>
    </cfRule>
  </conditionalFormatting>
  <conditionalFormatting sqref="V60:W60">
    <cfRule type="cellIs" dxfId="958" priority="165" operator="equal">
      <formula>0</formula>
    </cfRule>
  </conditionalFormatting>
  <conditionalFormatting sqref="X60:Y60">
    <cfRule type="expression" dxfId="957" priority="164">
      <formula>MOD(ROW(),2)</formula>
    </cfRule>
  </conditionalFormatting>
  <conditionalFormatting sqref="X60:Y60">
    <cfRule type="cellIs" dxfId="956" priority="163" operator="equal">
      <formula>0</formula>
    </cfRule>
  </conditionalFormatting>
  <conditionalFormatting sqref="Z60:AA60">
    <cfRule type="expression" dxfId="955" priority="162">
      <formula>MOD(ROW(),2)</formula>
    </cfRule>
  </conditionalFormatting>
  <conditionalFormatting sqref="Z60:AA60">
    <cfRule type="cellIs" dxfId="954" priority="161" operator="equal">
      <formula>0</formula>
    </cfRule>
  </conditionalFormatting>
  <conditionalFormatting sqref="AB60:AC60">
    <cfRule type="expression" dxfId="953" priority="160">
      <formula>MOD(ROW(),2)</formula>
    </cfRule>
  </conditionalFormatting>
  <conditionalFormatting sqref="AB60:AC60">
    <cfRule type="cellIs" dxfId="952" priority="159" operator="equal">
      <formula>0</formula>
    </cfRule>
  </conditionalFormatting>
  <conditionalFormatting sqref="AD60:AE60">
    <cfRule type="expression" dxfId="951" priority="158">
      <formula>MOD(ROW(),2)</formula>
    </cfRule>
  </conditionalFormatting>
  <conditionalFormatting sqref="AD60:AE60">
    <cfRule type="cellIs" dxfId="950" priority="157" operator="equal">
      <formula>0</formula>
    </cfRule>
  </conditionalFormatting>
  <conditionalFormatting sqref="A64:C64 E64:F64">
    <cfRule type="expression" dxfId="949" priority="156">
      <formula>MOD(ROW(),2)</formula>
    </cfRule>
  </conditionalFormatting>
  <conditionalFormatting sqref="A64:C64 E64:F64">
    <cfRule type="cellIs" dxfId="948" priority="155" operator="equal">
      <formula>0</formula>
    </cfRule>
  </conditionalFormatting>
  <conditionalFormatting sqref="H64:I64">
    <cfRule type="expression" dxfId="947" priority="154">
      <formula>MOD(ROW(),2)</formula>
    </cfRule>
  </conditionalFormatting>
  <conditionalFormatting sqref="H64:I64">
    <cfRule type="cellIs" dxfId="946" priority="153" operator="equal">
      <formula>0</formula>
    </cfRule>
  </conditionalFormatting>
  <conditionalFormatting sqref="J64:K64">
    <cfRule type="expression" dxfId="945" priority="152">
      <formula>MOD(ROW(),2)</formula>
    </cfRule>
  </conditionalFormatting>
  <conditionalFormatting sqref="J64:K64">
    <cfRule type="cellIs" dxfId="944" priority="151" operator="equal">
      <formula>0</formula>
    </cfRule>
  </conditionalFormatting>
  <conditionalFormatting sqref="L64:M64">
    <cfRule type="expression" dxfId="943" priority="150">
      <formula>MOD(ROW(),2)</formula>
    </cfRule>
  </conditionalFormatting>
  <conditionalFormatting sqref="L64:M64">
    <cfRule type="cellIs" dxfId="942" priority="149" operator="equal">
      <formula>0</formula>
    </cfRule>
  </conditionalFormatting>
  <conditionalFormatting sqref="N64:O64">
    <cfRule type="expression" dxfId="941" priority="148">
      <formula>MOD(ROW(),2)</formula>
    </cfRule>
  </conditionalFormatting>
  <conditionalFormatting sqref="N64:O64">
    <cfRule type="cellIs" dxfId="940" priority="147" operator="equal">
      <formula>0</formula>
    </cfRule>
  </conditionalFormatting>
  <conditionalFormatting sqref="P64:Q64">
    <cfRule type="expression" dxfId="939" priority="146">
      <formula>MOD(ROW(),2)</formula>
    </cfRule>
  </conditionalFormatting>
  <conditionalFormatting sqref="P64:Q64">
    <cfRule type="cellIs" dxfId="938" priority="145" operator="equal">
      <formula>0</formula>
    </cfRule>
  </conditionalFormatting>
  <conditionalFormatting sqref="R64:S64">
    <cfRule type="expression" dxfId="937" priority="144">
      <formula>MOD(ROW(),2)</formula>
    </cfRule>
  </conditionalFormatting>
  <conditionalFormatting sqref="R64:S64">
    <cfRule type="cellIs" dxfId="936" priority="143" operator="equal">
      <formula>0</formula>
    </cfRule>
  </conditionalFormatting>
  <conditionalFormatting sqref="T64:U64">
    <cfRule type="expression" dxfId="935" priority="142">
      <formula>MOD(ROW(),2)</formula>
    </cfRule>
  </conditionalFormatting>
  <conditionalFormatting sqref="T64:U64">
    <cfRule type="cellIs" dxfId="934" priority="141" operator="equal">
      <formula>0</formula>
    </cfRule>
  </conditionalFormatting>
  <conditionalFormatting sqref="V64:W64">
    <cfRule type="expression" dxfId="933" priority="140">
      <formula>MOD(ROW(),2)</formula>
    </cfRule>
  </conditionalFormatting>
  <conditionalFormatting sqref="V64:W64">
    <cfRule type="cellIs" dxfId="932" priority="139" operator="equal">
      <formula>0</formula>
    </cfRule>
  </conditionalFormatting>
  <conditionalFormatting sqref="X64:Y64">
    <cfRule type="expression" dxfId="931" priority="138">
      <formula>MOD(ROW(),2)</formula>
    </cfRule>
  </conditionalFormatting>
  <conditionalFormatting sqref="X64:Y64">
    <cfRule type="cellIs" dxfId="930" priority="137" operator="equal">
      <formula>0</formula>
    </cfRule>
  </conditionalFormatting>
  <conditionalFormatting sqref="Z64:AA64">
    <cfRule type="expression" dxfId="929" priority="136">
      <formula>MOD(ROW(),2)</formula>
    </cfRule>
  </conditionalFormatting>
  <conditionalFormatting sqref="Z64:AA64">
    <cfRule type="cellIs" dxfId="928" priority="135" operator="equal">
      <formula>0</formula>
    </cfRule>
  </conditionalFormatting>
  <conditionalFormatting sqref="AB64:AC64">
    <cfRule type="expression" dxfId="927" priority="134">
      <formula>MOD(ROW(),2)</formula>
    </cfRule>
  </conditionalFormatting>
  <conditionalFormatting sqref="AB64:AC64">
    <cfRule type="cellIs" dxfId="926" priority="133" operator="equal">
      <formula>0</formula>
    </cfRule>
  </conditionalFormatting>
  <conditionalFormatting sqref="AD64:AE64">
    <cfRule type="expression" dxfId="925" priority="132">
      <formula>MOD(ROW(),2)</formula>
    </cfRule>
  </conditionalFormatting>
  <conditionalFormatting sqref="AD64:AE64">
    <cfRule type="cellIs" dxfId="924" priority="131" operator="equal">
      <formula>0</formula>
    </cfRule>
  </conditionalFormatting>
  <conditionalFormatting sqref="A67:C67 E67:F67">
    <cfRule type="expression" dxfId="923" priority="130">
      <formula>MOD(ROW(),2)</formula>
    </cfRule>
  </conditionalFormatting>
  <conditionalFormatting sqref="A67:C67 E67:F67">
    <cfRule type="cellIs" dxfId="922" priority="129" operator="equal">
      <formula>0</formula>
    </cfRule>
  </conditionalFormatting>
  <conditionalFormatting sqref="H67:I67">
    <cfRule type="expression" dxfId="921" priority="128">
      <formula>MOD(ROW(),2)</formula>
    </cfRule>
  </conditionalFormatting>
  <conditionalFormatting sqref="H67:I67">
    <cfRule type="cellIs" dxfId="920" priority="127" operator="equal">
      <formula>0</formula>
    </cfRule>
  </conditionalFormatting>
  <conditionalFormatting sqref="J67:K67">
    <cfRule type="expression" dxfId="919" priority="126">
      <formula>MOD(ROW(),2)</formula>
    </cfRule>
  </conditionalFormatting>
  <conditionalFormatting sqref="J67:K67">
    <cfRule type="cellIs" dxfId="918" priority="125" operator="equal">
      <formula>0</formula>
    </cfRule>
  </conditionalFormatting>
  <conditionalFormatting sqref="L67:M67">
    <cfRule type="expression" dxfId="917" priority="124">
      <formula>MOD(ROW(),2)</formula>
    </cfRule>
  </conditionalFormatting>
  <conditionalFormatting sqref="L67:M67">
    <cfRule type="cellIs" dxfId="916" priority="123" operator="equal">
      <formula>0</formula>
    </cfRule>
  </conditionalFormatting>
  <conditionalFormatting sqref="N67:O67">
    <cfRule type="expression" dxfId="915" priority="122">
      <formula>MOD(ROW(),2)</formula>
    </cfRule>
  </conditionalFormatting>
  <conditionalFormatting sqref="N67:O67">
    <cfRule type="cellIs" dxfId="914" priority="121" operator="equal">
      <formula>0</formula>
    </cfRule>
  </conditionalFormatting>
  <conditionalFormatting sqref="P67:Q67">
    <cfRule type="expression" dxfId="913" priority="120">
      <formula>MOD(ROW(),2)</formula>
    </cfRule>
  </conditionalFormatting>
  <conditionalFormatting sqref="P67:Q67">
    <cfRule type="cellIs" dxfId="912" priority="119" operator="equal">
      <formula>0</formula>
    </cfRule>
  </conditionalFormatting>
  <conditionalFormatting sqref="R67:S67">
    <cfRule type="expression" dxfId="911" priority="118">
      <formula>MOD(ROW(),2)</formula>
    </cfRule>
  </conditionalFormatting>
  <conditionalFormatting sqref="R67:S67">
    <cfRule type="cellIs" dxfId="910" priority="117" operator="equal">
      <formula>0</formula>
    </cfRule>
  </conditionalFormatting>
  <conditionalFormatting sqref="T67:U67">
    <cfRule type="expression" dxfId="909" priority="116">
      <formula>MOD(ROW(),2)</formula>
    </cfRule>
  </conditionalFormatting>
  <conditionalFormatting sqref="T67:U67">
    <cfRule type="cellIs" dxfId="908" priority="115" operator="equal">
      <formula>0</formula>
    </cfRule>
  </conditionalFormatting>
  <conditionalFormatting sqref="V67:W67">
    <cfRule type="expression" dxfId="907" priority="114">
      <formula>MOD(ROW(),2)</formula>
    </cfRule>
  </conditionalFormatting>
  <conditionalFormatting sqref="V67:W67">
    <cfRule type="cellIs" dxfId="906" priority="113" operator="equal">
      <formula>0</formula>
    </cfRule>
  </conditionalFormatting>
  <conditionalFormatting sqref="X67:Y67">
    <cfRule type="expression" dxfId="905" priority="112">
      <formula>MOD(ROW(),2)</formula>
    </cfRule>
  </conditionalFormatting>
  <conditionalFormatting sqref="X67:Y67">
    <cfRule type="cellIs" dxfId="904" priority="111" operator="equal">
      <formula>0</formula>
    </cfRule>
  </conditionalFormatting>
  <conditionalFormatting sqref="Z67:AA67">
    <cfRule type="expression" dxfId="903" priority="110">
      <formula>MOD(ROW(),2)</formula>
    </cfRule>
  </conditionalFormatting>
  <conditionalFormatting sqref="Z67:AA67">
    <cfRule type="cellIs" dxfId="902" priority="109" operator="equal">
      <formula>0</formula>
    </cfRule>
  </conditionalFormatting>
  <conditionalFormatting sqref="AB67:AC67">
    <cfRule type="expression" dxfId="901" priority="108">
      <formula>MOD(ROW(),2)</formula>
    </cfRule>
  </conditionalFormatting>
  <conditionalFormatting sqref="AB67:AC67">
    <cfRule type="cellIs" dxfId="900" priority="107" operator="equal">
      <formula>0</formula>
    </cfRule>
  </conditionalFormatting>
  <conditionalFormatting sqref="AD67:AE67">
    <cfRule type="expression" dxfId="899" priority="106">
      <formula>MOD(ROW(),2)</formula>
    </cfRule>
  </conditionalFormatting>
  <conditionalFormatting sqref="AD67:AE67">
    <cfRule type="cellIs" dxfId="898" priority="105" operator="equal">
      <formula>0</formula>
    </cfRule>
  </conditionalFormatting>
  <conditionalFormatting sqref="A76:C76 E76:F76">
    <cfRule type="expression" dxfId="897" priority="104">
      <formula>MOD(ROW(),2)</formula>
    </cfRule>
  </conditionalFormatting>
  <conditionalFormatting sqref="A76:C76 E76:F76">
    <cfRule type="cellIs" dxfId="896" priority="103" operator="equal">
      <formula>0</formula>
    </cfRule>
  </conditionalFormatting>
  <conditionalFormatting sqref="H76:I76">
    <cfRule type="expression" dxfId="895" priority="102">
      <formula>MOD(ROW(),2)</formula>
    </cfRule>
  </conditionalFormatting>
  <conditionalFormatting sqref="H76:I76">
    <cfRule type="cellIs" dxfId="894" priority="101" operator="equal">
      <formula>0</formula>
    </cfRule>
  </conditionalFormatting>
  <conditionalFormatting sqref="J76:K76">
    <cfRule type="expression" dxfId="893" priority="100">
      <formula>MOD(ROW(),2)</formula>
    </cfRule>
  </conditionalFormatting>
  <conditionalFormatting sqref="J76:K76">
    <cfRule type="cellIs" dxfId="892" priority="99" operator="equal">
      <formula>0</formula>
    </cfRule>
  </conditionalFormatting>
  <conditionalFormatting sqref="L76:M76">
    <cfRule type="expression" dxfId="891" priority="98">
      <formula>MOD(ROW(),2)</formula>
    </cfRule>
  </conditionalFormatting>
  <conditionalFormatting sqref="L76:M76">
    <cfRule type="cellIs" dxfId="890" priority="97" operator="equal">
      <formula>0</formula>
    </cfRule>
  </conditionalFormatting>
  <conditionalFormatting sqref="N76:O76">
    <cfRule type="expression" dxfId="889" priority="96">
      <formula>MOD(ROW(),2)</formula>
    </cfRule>
  </conditionalFormatting>
  <conditionalFormatting sqref="N76:O76">
    <cfRule type="cellIs" dxfId="888" priority="95" operator="equal">
      <formula>0</formula>
    </cfRule>
  </conditionalFormatting>
  <conditionalFormatting sqref="P76:Q76">
    <cfRule type="expression" dxfId="887" priority="94">
      <formula>MOD(ROW(),2)</formula>
    </cfRule>
  </conditionalFormatting>
  <conditionalFormatting sqref="P76:Q76">
    <cfRule type="cellIs" dxfId="886" priority="93" operator="equal">
      <formula>0</formula>
    </cfRule>
  </conditionalFormatting>
  <conditionalFormatting sqref="R76:S76">
    <cfRule type="expression" dxfId="885" priority="92">
      <formula>MOD(ROW(),2)</formula>
    </cfRule>
  </conditionalFormatting>
  <conditionalFormatting sqref="R76:S76">
    <cfRule type="cellIs" dxfId="884" priority="91" operator="equal">
      <formula>0</formula>
    </cfRule>
  </conditionalFormatting>
  <conditionalFormatting sqref="T76:U76">
    <cfRule type="expression" dxfId="883" priority="90">
      <formula>MOD(ROW(),2)</formula>
    </cfRule>
  </conditionalFormatting>
  <conditionalFormatting sqref="T76:U76">
    <cfRule type="cellIs" dxfId="882" priority="89" operator="equal">
      <formula>0</formula>
    </cfRule>
  </conditionalFormatting>
  <conditionalFormatting sqref="V76:W76">
    <cfRule type="expression" dxfId="881" priority="88">
      <formula>MOD(ROW(),2)</formula>
    </cfRule>
  </conditionalFormatting>
  <conditionalFormatting sqref="V76:W76">
    <cfRule type="cellIs" dxfId="880" priority="87" operator="equal">
      <formula>0</formula>
    </cfRule>
  </conditionalFormatting>
  <conditionalFormatting sqref="X76:Y76">
    <cfRule type="expression" dxfId="879" priority="86">
      <formula>MOD(ROW(),2)</formula>
    </cfRule>
  </conditionalFormatting>
  <conditionalFormatting sqref="X76:Y76">
    <cfRule type="cellIs" dxfId="878" priority="85" operator="equal">
      <formula>0</formula>
    </cfRule>
  </conditionalFormatting>
  <conditionalFormatting sqref="Z76:AA76">
    <cfRule type="expression" dxfId="877" priority="84">
      <formula>MOD(ROW(),2)</formula>
    </cfRule>
  </conditionalFormatting>
  <conditionalFormatting sqref="Z76:AA76">
    <cfRule type="cellIs" dxfId="876" priority="83" operator="equal">
      <formula>0</formula>
    </cfRule>
  </conditionalFormatting>
  <conditionalFormatting sqref="AB76:AC76">
    <cfRule type="expression" dxfId="875" priority="82">
      <formula>MOD(ROW(),2)</formula>
    </cfRule>
  </conditionalFormatting>
  <conditionalFormatting sqref="AB76:AC76">
    <cfRule type="cellIs" dxfId="874" priority="81" operator="equal">
      <formula>0</formula>
    </cfRule>
  </conditionalFormatting>
  <conditionalFormatting sqref="AD76:AE76">
    <cfRule type="expression" dxfId="873" priority="80">
      <formula>MOD(ROW(),2)</formula>
    </cfRule>
  </conditionalFormatting>
  <conditionalFormatting sqref="AD76:AE76">
    <cfRule type="cellIs" dxfId="872" priority="79" operator="equal">
      <formula>0</formula>
    </cfRule>
  </conditionalFormatting>
  <conditionalFormatting sqref="A81:C81 E81:F81">
    <cfRule type="expression" dxfId="871" priority="78">
      <formula>MOD(ROW(),2)</formula>
    </cfRule>
  </conditionalFormatting>
  <conditionalFormatting sqref="A81:C81 E81:F81">
    <cfRule type="cellIs" dxfId="870" priority="77" operator="equal">
      <formula>0</formula>
    </cfRule>
  </conditionalFormatting>
  <conditionalFormatting sqref="H81:I81">
    <cfRule type="expression" dxfId="869" priority="76">
      <formula>MOD(ROW(),2)</formula>
    </cfRule>
  </conditionalFormatting>
  <conditionalFormatting sqref="H81:I81">
    <cfRule type="cellIs" dxfId="868" priority="75" operator="equal">
      <formula>0</formula>
    </cfRule>
  </conditionalFormatting>
  <conditionalFormatting sqref="J81:K81">
    <cfRule type="expression" dxfId="867" priority="74">
      <formula>MOD(ROW(),2)</formula>
    </cfRule>
  </conditionalFormatting>
  <conditionalFormatting sqref="J81:K81">
    <cfRule type="cellIs" dxfId="866" priority="73" operator="equal">
      <formula>0</formula>
    </cfRule>
  </conditionalFormatting>
  <conditionalFormatting sqref="L81:M81">
    <cfRule type="expression" dxfId="865" priority="72">
      <formula>MOD(ROW(),2)</formula>
    </cfRule>
  </conditionalFormatting>
  <conditionalFormatting sqref="L81:M81">
    <cfRule type="cellIs" dxfId="864" priority="71" operator="equal">
      <formula>0</formula>
    </cfRule>
  </conditionalFormatting>
  <conditionalFormatting sqref="N81:O81">
    <cfRule type="expression" dxfId="863" priority="70">
      <formula>MOD(ROW(),2)</formula>
    </cfRule>
  </conditionalFormatting>
  <conditionalFormatting sqref="N81:O81">
    <cfRule type="cellIs" dxfId="862" priority="69" operator="equal">
      <formula>0</formula>
    </cfRule>
  </conditionalFormatting>
  <conditionalFormatting sqref="P81:Q81">
    <cfRule type="expression" dxfId="861" priority="68">
      <formula>MOD(ROW(),2)</formula>
    </cfRule>
  </conditionalFormatting>
  <conditionalFormatting sqref="P81:Q81">
    <cfRule type="cellIs" dxfId="860" priority="67" operator="equal">
      <formula>0</formula>
    </cfRule>
  </conditionalFormatting>
  <conditionalFormatting sqref="R81:S81">
    <cfRule type="expression" dxfId="859" priority="66">
      <formula>MOD(ROW(),2)</formula>
    </cfRule>
  </conditionalFormatting>
  <conditionalFormatting sqref="R81:S81">
    <cfRule type="cellIs" dxfId="858" priority="65" operator="equal">
      <formula>0</formula>
    </cfRule>
  </conditionalFormatting>
  <conditionalFormatting sqref="T81:U81">
    <cfRule type="expression" dxfId="857" priority="64">
      <formula>MOD(ROW(),2)</formula>
    </cfRule>
  </conditionalFormatting>
  <conditionalFormatting sqref="T81:U81">
    <cfRule type="cellIs" dxfId="856" priority="63" operator="equal">
      <formula>0</formula>
    </cfRule>
  </conditionalFormatting>
  <conditionalFormatting sqref="V81:W81">
    <cfRule type="expression" dxfId="855" priority="62">
      <formula>MOD(ROW(),2)</formula>
    </cfRule>
  </conditionalFormatting>
  <conditionalFormatting sqref="V81:W81">
    <cfRule type="cellIs" dxfId="854" priority="61" operator="equal">
      <formula>0</formula>
    </cfRule>
  </conditionalFormatting>
  <conditionalFormatting sqref="X81:Y81">
    <cfRule type="expression" dxfId="853" priority="60">
      <formula>MOD(ROW(),2)</formula>
    </cfRule>
  </conditionalFormatting>
  <conditionalFormatting sqref="X81:Y81">
    <cfRule type="cellIs" dxfId="852" priority="59" operator="equal">
      <formula>0</formula>
    </cfRule>
  </conditionalFormatting>
  <conditionalFormatting sqref="Z81:AA81">
    <cfRule type="expression" dxfId="851" priority="58">
      <formula>MOD(ROW(),2)</formula>
    </cfRule>
  </conditionalFormatting>
  <conditionalFormatting sqref="Z81:AA81">
    <cfRule type="cellIs" dxfId="850" priority="57" operator="equal">
      <formula>0</formula>
    </cfRule>
  </conditionalFormatting>
  <conditionalFormatting sqref="AB81:AC81">
    <cfRule type="expression" dxfId="849" priority="56">
      <formula>MOD(ROW(),2)</formula>
    </cfRule>
  </conditionalFormatting>
  <conditionalFormatting sqref="AB81:AC81">
    <cfRule type="cellIs" dxfId="848" priority="55" operator="equal">
      <formula>0</formula>
    </cfRule>
  </conditionalFormatting>
  <conditionalFormatting sqref="AD81:AE81">
    <cfRule type="expression" dxfId="847" priority="54">
      <formula>MOD(ROW(),2)</formula>
    </cfRule>
  </conditionalFormatting>
  <conditionalFormatting sqref="AD81:AE81">
    <cfRule type="cellIs" dxfId="846" priority="53" operator="equal">
      <formula>0</formula>
    </cfRule>
  </conditionalFormatting>
  <conditionalFormatting sqref="A85:C85 E85:F85">
    <cfRule type="expression" dxfId="845" priority="52">
      <formula>MOD(ROW(),2)</formula>
    </cfRule>
  </conditionalFormatting>
  <conditionalFormatting sqref="A85:C85 E85:F85">
    <cfRule type="cellIs" dxfId="844" priority="51" operator="equal">
      <formula>0</formula>
    </cfRule>
  </conditionalFormatting>
  <conditionalFormatting sqref="H85:I85">
    <cfRule type="expression" dxfId="843" priority="50">
      <formula>MOD(ROW(),2)</formula>
    </cfRule>
  </conditionalFormatting>
  <conditionalFormatting sqref="H85:I85">
    <cfRule type="cellIs" dxfId="842" priority="49" operator="equal">
      <formula>0</formula>
    </cfRule>
  </conditionalFormatting>
  <conditionalFormatting sqref="J85:K85">
    <cfRule type="expression" dxfId="841" priority="48">
      <formula>MOD(ROW(),2)</formula>
    </cfRule>
  </conditionalFormatting>
  <conditionalFormatting sqref="J85:K85">
    <cfRule type="cellIs" dxfId="840" priority="47" operator="equal">
      <formula>0</formula>
    </cfRule>
  </conditionalFormatting>
  <conditionalFormatting sqref="L85:M85">
    <cfRule type="expression" dxfId="839" priority="46">
      <formula>MOD(ROW(),2)</formula>
    </cfRule>
  </conditionalFormatting>
  <conditionalFormatting sqref="L85:M85">
    <cfRule type="cellIs" dxfId="838" priority="45" operator="equal">
      <formula>0</formula>
    </cfRule>
  </conditionalFormatting>
  <conditionalFormatting sqref="N85:O85">
    <cfRule type="expression" dxfId="837" priority="44">
      <formula>MOD(ROW(),2)</formula>
    </cfRule>
  </conditionalFormatting>
  <conditionalFormatting sqref="N85:O85">
    <cfRule type="cellIs" dxfId="836" priority="43" operator="equal">
      <formula>0</formula>
    </cfRule>
  </conditionalFormatting>
  <conditionalFormatting sqref="P85:Q85">
    <cfRule type="expression" dxfId="835" priority="42">
      <formula>MOD(ROW(),2)</formula>
    </cfRule>
  </conditionalFormatting>
  <conditionalFormatting sqref="P85:Q85">
    <cfRule type="cellIs" dxfId="834" priority="41" operator="equal">
      <formula>0</formula>
    </cfRule>
  </conditionalFormatting>
  <conditionalFormatting sqref="R85:S85">
    <cfRule type="expression" dxfId="833" priority="40">
      <formula>MOD(ROW(),2)</formula>
    </cfRule>
  </conditionalFormatting>
  <conditionalFormatting sqref="R85:S85">
    <cfRule type="cellIs" dxfId="832" priority="39" operator="equal">
      <formula>0</formula>
    </cfRule>
  </conditionalFormatting>
  <conditionalFormatting sqref="T85:U85">
    <cfRule type="expression" dxfId="831" priority="38">
      <formula>MOD(ROW(),2)</formula>
    </cfRule>
  </conditionalFormatting>
  <conditionalFormatting sqref="T85:U85">
    <cfRule type="cellIs" dxfId="830" priority="37" operator="equal">
      <formula>0</formula>
    </cfRule>
  </conditionalFormatting>
  <conditionalFormatting sqref="V85:W85">
    <cfRule type="expression" dxfId="829" priority="36">
      <formula>MOD(ROW(),2)</formula>
    </cfRule>
  </conditionalFormatting>
  <conditionalFormatting sqref="V85:W85">
    <cfRule type="cellIs" dxfId="828" priority="35" operator="equal">
      <formula>0</formula>
    </cfRule>
  </conditionalFormatting>
  <conditionalFormatting sqref="X85:Y85">
    <cfRule type="expression" dxfId="827" priority="34">
      <formula>MOD(ROW(),2)</formula>
    </cfRule>
  </conditionalFormatting>
  <conditionalFormatting sqref="X85:Y85">
    <cfRule type="cellIs" dxfId="826" priority="33" operator="equal">
      <formula>0</formula>
    </cfRule>
  </conditionalFormatting>
  <conditionalFormatting sqref="Z85:AA85">
    <cfRule type="expression" dxfId="825" priority="32">
      <formula>MOD(ROW(),2)</formula>
    </cfRule>
  </conditionalFormatting>
  <conditionalFormatting sqref="Z85:AA85">
    <cfRule type="cellIs" dxfId="824" priority="31" operator="equal">
      <formula>0</formula>
    </cfRule>
  </conditionalFormatting>
  <conditionalFormatting sqref="AB85:AC85">
    <cfRule type="expression" dxfId="823" priority="30">
      <formula>MOD(ROW(),2)</formula>
    </cfRule>
  </conditionalFormatting>
  <conditionalFormatting sqref="AB85:AC85">
    <cfRule type="cellIs" dxfId="822" priority="29" operator="equal">
      <formula>0</formula>
    </cfRule>
  </conditionalFormatting>
  <conditionalFormatting sqref="AD85:AE85">
    <cfRule type="expression" dxfId="821" priority="28">
      <formula>MOD(ROW(),2)</formula>
    </cfRule>
  </conditionalFormatting>
  <conditionalFormatting sqref="AD85:AE85">
    <cfRule type="cellIs" dxfId="820" priority="27" operator="equal">
      <formula>0</formula>
    </cfRule>
  </conditionalFormatting>
  <conditionalFormatting sqref="A89:C89 E89:F89">
    <cfRule type="expression" dxfId="819" priority="26">
      <formula>MOD(ROW(),2)</formula>
    </cfRule>
  </conditionalFormatting>
  <conditionalFormatting sqref="A89:C89 E89:F89">
    <cfRule type="cellIs" dxfId="818" priority="25" operator="equal">
      <formula>0</formula>
    </cfRule>
  </conditionalFormatting>
  <conditionalFormatting sqref="H89:I89">
    <cfRule type="expression" dxfId="817" priority="24">
      <formula>MOD(ROW(),2)</formula>
    </cfRule>
  </conditionalFormatting>
  <conditionalFormatting sqref="H89:I89">
    <cfRule type="cellIs" dxfId="816" priority="23" operator="equal">
      <formula>0</formula>
    </cfRule>
  </conditionalFormatting>
  <conditionalFormatting sqref="J89:K89">
    <cfRule type="expression" dxfId="815" priority="22">
      <formula>MOD(ROW(),2)</formula>
    </cfRule>
  </conditionalFormatting>
  <conditionalFormatting sqref="J89:K89">
    <cfRule type="cellIs" dxfId="814" priority="21" operator="equal">
      <formula>0</formula>
    </cfRule>
  </conditionalFormatting>
  <conditionalFormatting sqref="L89:M89">
    <cfRule type="expression" dxfId="813" priority="20">
      <formula>MOD(ROW(),2)</formula>
    </cfRule>
  </conditionalFormatting>
  <conditionalFormatting sqref="L89:M89">
    <cfRule type="cellIs" dxfId="812" priority="19" operator="equal">
      <formula>0</formula>
    </cfRule>
  </conditionalFormatting>
  <conditionalFormatting sqref="N89:O89">
    <cfRule type="expression" dxfId="811" priority="18">
      <formula>MOD(ROW(),2)</formula>
    </cfRule>
  </conditionalFormatting>
  <conditionalFormatting sqref="N89:O89">
    <cfRule type="cellIs" dxfId="810" priority="17" operator="equal">
      <formula>0</formula>
    </cfRule>
  </conditionalFormatting>
  <conditionalFormatting sqref="P89:Q89">
    <cfRule type="expression" dxfId="809" priority="16">
      <formula>MOD(ROW(),2)</formula>
    </cfRule>
  </conditionalFormatting>
  <conditionalFormatting sqref="P89:Q89">
    <cfRule type="cellIs" dxfId="808" priority="15" operator="equal">
      <formula>0</formula>
    </cfRule>
  </conditionalFormatting>
  <conditionalFormatting sqref="R89:S89">
    <cfRule type="expression" dxfId="807" priority="14">
      <formula>MOD(ROW(),2)</formula>
    </cfRule>
  </conditionalFormatting>
  <conditionalFormatting sqref="R89:S89">
    <cfRule type="cellIs" dxfId="806" priority="13" operator="equal">
      <formula>0</formula>
    </cfRule>
  </conditionalFormatting>
  <conditionalFormatting sqref="T89:U89">
    <cfRule type="expression" dxfId="805" priority="12">
      <formula>MOD(ROW(),2)</formula>
    </cfRule>
  </conditionalFormatting>
  <conditionalFormatting sqref="T89:U89">
    <cfRule type="cellIs" dxfId="804" priority="11" operator="equal">
      <formula>0</formula>
    </cfRule>
  </conditionalFormatting>
  <conditionalFormatting sqref="V89:W89">
    <cfRule type="expression" dxfId="803" priority="10">
      <formula>MOD(ROW(),2)</formula>
    </cfRule>
  </conditionalFormatting>
  <conditionalFormatting sqref="V89:W89">
    <cfRule type="cellIs" dxfId="802" priority="9" operator="equal">
      <formula>0</formula>
    </cfRule>
  </conditionalFormatting>
  <conditionalFormatting sqref="X89:Y89">
    <cfRule type="expression" dxfId="801" priority="8">
      <formula>MOD(ROW(),2)</formula>
    </cfRule>
  </conditionalFormatting>
  <conditionalFormatting sqref="X89:Y89">
    <cfRule type="cellIs" dxfId="800" priority="7" operator="equal">
      <formula>0</formula>
    </cfRule>
  </conditionalFormatting>
  <conditionalFormatting sqref="Z89:AA89">
    <cfRule type="expression" dxfId="799" priority="6">
      <formula>MOD(ROW(),2)</formula>
    </cfRule>
  </conditionalFormatting>
  <conditionalFormatting sqref="Z89:AA89">
    <cfRule type="cellIs" dxfId="798" priority="5" operator="equal">
      <formula>0</formula>
    </cfRule>
  </conditionalFormatting>
  <conditionalFormatting sqref="AB89:AC89">
    <cfRule type="expression" dxfId="797" priority="4">
      <formula>MOD(ROW(),2)</formula>
    </cfRule>
  </conditionalFormatting>
  <conditionalFormatting sqref="AB89:AC89">
    <cfRule type="cellIs" dxfId="796" priority="3" operator="equal">
      <formula>0</formula>
    </cfRule>
  </conditionalFormatting>
  <conditionalFormatting sqref="AD89:AE89">
    <cfRule type="expression" dxfId="795" priority="2">
      <formula>MOD(ROW(),2)</formula>
    </cfRule>
  </conditionalFormatting>
  <conditionalFormatting sqref="AD89:AE89">
    <cfRule type="cellIs" dxfId="79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Q126"/>
  <sheetViews>
    <sheetView zoomScale="90" zoomScaleNormal="90" workbookViewId="0">
      <selection activeCell="L5" sqref="L5"/>
    </sheetView>
  </sheetViews>
  <sheetFormatPr baseColWidth="10" defaultRowHeight="15" outlineLevelRow="1" outlineLevelCol="1" x14ac:dyDescent="0.25"/>
  <cols>
    <col min="1" max="1" width="1.7109375" style="45" customWidth="1"/>
    <col min="2" max="2" width="5.42578125" style="301" customWidth="1"/>
    <col min="3" max="3" width="50.5703125" style="45" customWidth="1"/>
    <col min="4" max="4" width="1.7109375" style="45" customWidth="1"/>
    <col min="5" max="5" width="14.140625" style="45" hidden="1" customWidth="1" outlineLevel="1"/>
    <col min="6" max="6" width="7.7109375" style="45" hidden="1" customWidth="1" outlineLevel="1"/>
    <col min="7" max="7" width="14.28515625" style="45" hidden="1" customWidth="1" outlineLevel="1"/>
    <col min="8" max="8" width="7.7109375" style="45" hidden="1" customWidth="1" outlineLevel="1"/>
    <col min="9" max="9" width="14.140625" style="45" hidden="1" customWidth="1" outlineLevel="1"/>
    <col min="10" max="10" width="8.7109375" style="340" hidden="1" customWidth="1" outlineLevel="1"/>
    <col min="11" max="11" width="1.7109375" style="45" hidden="1" customWidth="1" outlineLevel="1"/>
    <col min="12" max="12" width="14.140625" style="45" customWidth="1" collapsed="1"/>
    <col min="13" max="13" width="8.7109375" style="45" customWidth="1"/>
    <col min="14" max="14" width="14.28515625" style="45" bestFit="1" customWidth="1"/>
    <col min="15" max="15" width="7.7109375" style="45" customWidth="1"/>
    <col min="16" max="16" width="14.42578125" style="45" customWidth="1"/>
    <col min="17" max="17" width="8.7109375" style="45" customWidth="1"/>
  </cols>
  <sheetData>
    <row r="1" spans="1:17" ht="34.5" thickBot="1" x14ac:dyDescent="0.7">
      <c r="A1" s="26" t="s">
        <v>10</v>
      </c>
      <c r="B1" s="52"/>
      <c r="C1" s="276"/>
      <c r="D1" s="27"/>
      <c r="E1" s="522" t="s">
        <v>11</v>
      </c>
      <c r="F1" s="522"/>
      <c r="G1" s="522"/>
      <c r="H1" s="522"/>
      <c r="I1" s="522"/>
      <c r="J1" s="330">
        <f>Portada!P44</f>
        <v>10</v>
      </c>
      <c r="K1" s="27"/>
      <c r="L1" s="523" t="str">
        <f>VLOOKUP(J1,'Datos de Control'!F2:G13,2)</f>
        <v>Octubre</v>
      </c>
      <c r="M1" s="523"/>
      <c r="N1" s="518" t="s">
        <v>14</v>
      </c>
      <c r="O1" s="518"/>
      <c r="P1" s="292">
        <v>2020</v>
      </c>
      <c r="Q1" s="293">
        <f>J1</f>
        <v>10</v>
      </c>
    </row>
    <row r="2" spans="1:17" ht="23.25" thickBot="1" x14ac:dyDescent="0.3">
      <c r="A2" s="524" t="s">
        <v>12</v>
      </c>
      <c r="B2" s="525"/>
      <c r="C2" s="526"/>
      <c r="D2" s="513"/>
      <c r="E2" s="530" t="s">
        <v>939</v>
      </c>
      <c r="F2" s="531"/>
      <c r="G2" s="531"/>
      <c r="H2" s="531"/>
      <c r="I2" s="531"/>
      <c r="J2" s="532"/>
      <c r="K2" s="513"/>
      <c r="L2" s="519" t="s">
        <v>940</v>
      </c>
      <c r="M2" s="520"/>
      <c r="N2" s="520"/>
      <c r="O2" s="520"/>
      <c r="P2" s="520"/>
      <c r="Q2" s="521"/>
    </row>
    <row r="3" spans="1:17" ht="19.5" thickBot="1" x14ac:dyDescent="0.3">
      <c r="A3" s="527"/>
      <c r="B3" s="528"/>
      <c r="C3" s="529"/>
      <c r="D3" s="514"/>
      <c r="E3" s="318" t="s">
        <v>153</v>
      </c>
      <c r="F3" s="319" t="s">
        <v>16</v>
      </c>
      <c r="G3" s="320" t="s">
        <v>13</v>
      </c>
      <c r="H3" s="321" t="s">
        <v>16</v>
      </c>
      <c r="I3" s="322" t="s">
        <v>17</v>
      </c>
      <c r="J3" s="323" t="s">
        <v>16</v>
      </c>
      <c r="K3" s="514"/>
      <c r="L3" s="324" t="s">
        <v>15</v>
      </c>
      <c r="M3" s="325" t="s">
        <v>16</v>
      </c>
      <c r="N3" s="326" t="s">
        <v>13</v>
      </c>
      <c r="O3" s="325" t="s">
        <v>16</v>
      </c>
      <c r="P3" s="327" t="s">
        <v>18</v>
      </c>
      <c r="Q3" s="328" t="s">
        <v>16</v>
      </c>
    </row>
    <row r="4" spans="1:17" s="29" customFormat="1" ht="15.75" customHeight="1" x14ac:dyDescent="0.25">
      <c r="A4" s="504" t="s">
        <v>19</v>
      </c>
      <c r="B4" s="505"/>
      <c r="C4" s="536"/>
      <c r="D4" s="515"/>
      <c r="E4" s="378">
        <f>SUM(E5:E9)</f>
        <v>0</v>
      </c>
      <c r="F4" s="288"/>
      <c r="G4" s="378">
        <f>SUM(G5:G9)</f>
        <v>0</v>
      </c>
      <c r="H4" s="37"/>
      <c r="I4" s="386">
        <f>+E4-G4</f>
        <v>0</v>
      </c>
      <c r="J4" s="331" t="str">
        <f>IF(E4=0," ",I4*100/E4)</f>
        <v xml:space="preserve"> </v>
      </c>
      <c r="K4" s="515"/>
      <c r="L4" s="378">
        <f>SUM(L5:L9)</f>
        <v>0</v>
      </c>
      <c r="M4" s="288"/>
      <c r="N4" s="378">
        <f>SUM(N5:N9)</f>
        <v>0</v>
      </c>
      <c r="O4" s="37"/>
      <c r="P4" s="386">
        <f>+L4-N4</f>
        <v>0</v>
      </c>
      <c r="Q4" s="331" t="str">
        <f>IF(L4=0," ",P4*100/L4)</f>
        <v xml:space="preserve"> </v>
      </c>
    </row>
    <row r="5" spans="1:17" ht="15.75" hidden="1" outlineLevel="1" x14ac:dyDescent="0.25">
      <c r="A5" s="310"/>
      <c r="B5" s="49">
        <v>700</v>
      </c>
      <c r="C5" s="277" t="str">
        <f>IFERROR(VLOOKUP(B5,'Datos de Control'!$C$2:$D$894,2),"")</f>
        <v>Ventas de mercaderías</v>
      </c>
      <c r="D5" s="515"/>
      <c r="E5" s="376">
        <v>0</v>
      </c>
      <c r="F5" s="286"/>
      <c r="G5" s="376">
        <v>0</v>
      </c>
      <c r="H5" s="32"/>
      <c r="I5" s="387">
        <f t="shared" ref="I5:I8" si="0">+E5-G5</f>
        <v>0</v>
      </c>
      <c r="J5" s="332" t="str">
        <f>IFERROR(IF(E5=0," ",I5*100/G5),"")</f>
        <v xml:space="preserve"> </v>
      </c>
      <c r="K5" s="515"/>
      <c r="L5" s="376">
        <v>0</v>
      </c>
      <c r="M5" s="286"/>
      <c r="N5" s="376">
        <v>0</v>
      </c>
      <c r="O5" s="32"/>
      <c r="P5" s="387">
        <f t="shared" ref="P5:P8" si="1">+L5-N5</f>
        <v>0</v>
      </c>
      <c r="Q5" s="332" t="str">
        <f>IFERROR(IF(L5=0," ",P5*100/N5),"")</f>
        <v xml:space="preserve"> </v>
      </c>
    </row>
    <row r="6" spans="1:17" ht="15.75" hidden="1" outlineLevel="1" x14ac:dyDescent="0.25">
      <c r="A6" s="310"/>
      <c r="B6" s="49">
        <v>701</v>
      </c>
      <c r="C6" s="277" t="str">
        <f>IFERROR(VLOOKUP(B6,'Datos de Control'!$C$2:$D$894,2),"")</f>
        <v>Ventas de productos terminados</v>
      </c>
      <c r="D6" s="515"/>
      <c r="E6" s="376">
        <v>0</v>
      </c>
      <c r="F6" s="286"/>
      <c r="G6" s="376">
        <v>0</v>
      </c>
      <c r="H6" s="32"/>
      <c r="I6" s="387">
        <f t="shared" si="0"/>
        <v>0</v>
      </c>
      <c r="J6" s="332" t="str">
        <f t="shared" ref="J6:J8" si="2">IFERROR(IF(E6=0," ",I6*100/G6),"")</f>
        <v xml:space="preserve"> </v>
      </c>
      <c r="K6" s="515"/>
      <c r="L6" s="376">
        <v>0</v>
      </c>
      <c r="M6" s="286"/>
      <c r="N6" s="376">
        <v>0</v>
      </c>
      <c r="O6" s="32"/>
      <c r="P6" s="387">
        <f t="shared" si="1"/>
        <v>0</v>
      </c>
      <c r="Q6" s="332" t="str">
        <f t="shared" ref="Q6:Q8" si="3">IFERROR(IF(L6=0," ",P6*100/N6),"")</f>
        <v xml:space="preserve"> </v>
      </c>
    </row>
    <row r="7" spans="1:17" ht="15.75" hidden="1" outlineLevel="1" x14ac:dyDescent="0.25">
      <c r="A7" s="310"/>
      <c r="B7" s="49">
        <v>705</v>
      </c>
      <c r="C7" s="277" t="str">
        <f>IFERROR(VLOOKUP(B7,'Datos de Control'!$C$2:$D$894,2),"")</f>
        <v>Prestaciones de servicios</v>
      </c>
      <c r="D7" s="515"/>
      <c r="E7" s="376">
        <v>0</v>
      </c>
      <c r="F7" s="286"/>
      <c r="G7" s="376">
        <v>0</v>
      </c>
      <c r="H7" s="32"/>
      <c r="I7" s="387">
        <f t="shared" si="0"/>
        <v>0</v>
      </c>
      <c r="J7" s="332" t="str">
        <f t="shared" si="2"/>
        <v xml:space="preserve"> </v>
      </c>
      <c r="K7" s="515"/>
      <c r="L7" s="376">
        <v>0</v>
      </c>
      <c r="M7" s="286"/>
      <c r="N7" s="376">
        <v>0</v>
      </c>
      <c r="O7" s="32"/>
      <c r="P7" s="387">
        <f t="shared" si="1"/>
        <v>0</v>
      </c>
      <c r="Q7" s="332" t="str">
        <f t="shared" si="3"/>
        <v xml:space="preserve"> </v>
      </c>
    </row>
    <row r="8" spans="1:17" ht="15.75" hidden="1" outlineLevel="1" x14ac:dyDescent="0.25">
      <c r="A8" s="310"/>
      <c r="B8" s="49">
        <v>706</v>
      </c>
      <c r="C8" s="277" t="str">
        <f>IFERROR(VLOOKUP(B8,'Datos de Control'!$C$2:$D$894,2),"")</f>
        <v>Descuentos sobre ventas por pronto pago</v>
      </c>
      <c r="D8" s="515"/>
      <c r="E8" s="376">
        <v>0</v>
      </c>
      <c r="F8" s="286"/>
      <c r="G8" s="376">
        <v>0</v>
      </c>
      <c r="H8" s="32"/>
      <c r="I8" s="387">
        <f t="shared" si="0"/>
        <v>0</v>
      </c>
      <c r="J8" s="332" t="str">
        <f t="shared" si="2"/>
        <v xml:space="preserve"> </v>
      </c>
      <c r="K8" s="515"/>
      <c r="L8" s="376">
        <v>0</v>
      </c>
      <c r="M8" s="286"/>
      <c r="N8" s="376">
        <v>0</v>
      </c>
      <c r="O8" s="32"/>
      <c r="P8" s="387">
        <f t="shared" si="1"/>
        <v>0</v>
      </c>
      <c r="Q8" s="332" t="str">
        <f t="shared" si="3"/>
        <v xml:space="preserve"> </v>
      </c>
    </row>
    <row r="9" spans="1:17" ht="15.75" hidden="1" customHeight="1" outlineLevel="1" x14ac:dyDescent="0.25">
      <c r="A9" s="312"/>
      <c r="B9" s="297"/>
      <c r="C9" s="278" t="str">
        <f>IFERROR(VLOOKUP(B9,'Datos de Control'!$C$2:$D$894,2),"")</f>
        <v/>
      </c>
      <c r="D9" s="515"/>
      <c r="E9" s="377"/>
      <c r="F9" s="287"/>
      <c r="G9" s="377"/>
      <c r="H9" s="35"/>
      <c r="I9" s="388"/>
      <c r="J9" s="333"/>
      <c r="K9" s="515"/>
      <c r="L9" s="377"/>
      <c r="M9" s="287"/>
      <c r="N9" s="377"/>
      <c r="O9" s="35"/>
      <c r="P9" s="388"/>
      <c r="Q9" s="333"/>
    </row>
    <row r="10" spans="1:17" s="29" customFormat="1" ht="15.75" customHeight="1" collapsed="1" x14ac:dyDescent="0.25">
      <c r="A10" s="493" t="s">
        <v>20</v>
      </c>
      <c r="B10" s="494"/>
      <c r="C10" s="517"/>
      <c r="D10" s="515"/>
      <c r="E10" s="378">
        <f>SUM(E11:E13)</f>
        <v>0</v>
      </c>
      <c r="F10" s="288" t="str">
        <f>IFERROR(E10*100/E$4,"")</f>
        <v/>
      </c>
      <c r="G10" s="378">
        <f>SUM(G11:G13)</f>
        <v>0</v>
      </c>
      <c r="H10" s="37" t="str">
        <f>IFERROR(G10*100/G$4,"")</f>
        <v/>
      </c>
      <c r="I10" s="386">
        <f>+E10-G10</f>
        <v>0</v>
      </c>
      <c r="J10" s="331" t="str">
        <f t="shared" ref="J10:J86" si="4">IFERROR(IF(E10=0," ",I10*100/G10),"")</f>
        <v xml:space="preserve"> </v>
      </c>
      <c r="K10" s="515"/>
      <c r="L10" s="378">
        <f>SUM(L11:L13)</f>
        <v>0</v>
      </c>
      <c r="M10" s="288" t="str">
        <f>IFERROR(L10*100/L$4,"")</f>
        <v/>
      </c>
      <c r="N10" s="378">
        <f>SUM(N11:N13)</f>
        <v>0</v>
      </c>
      <c r="O10" s="37" t="str">
        <f>IFERROR(N10*100/N$4,"")</f>
        <v/>
      </c>
      <c r="P10" s="386">
        <f>+L10-N10</f>
        <v>0</v>
      </c>
      <c r="Q10" s="331" t="str">
        <f t="shared" ref="Q10:Q86" si="5">IFERROR(IF(L10=0," ",P10*100/N10),"")</f>
        <v xml:space="preserve"> </v>
      </c>
    </row>
    <row r="11" spans="1:17" ht="15.75" hidden="1" customHeight="1" outlineLevel="1" x14ac:dyDescent="0.25">
      <c r="A11" s="310"/>
      <c r="B11" s="49">
        <v>710</v>
      </c>
      <c r="C11" s="277" t="str">
        <f>IFERROR(VLOOKUP(B11,'Datos de Control'!$C$2:$D$894,2),"")</f>
        <v>Variación de existencias de productos en curso</v>
      </c>
      <c r="D11" s="515"/>
      <c r="E11" s="376">
        <v>0</v>
      </c>
      <c r="F11" s="286" t="str">
        <f t="shared" ref="F11:H11" si="6">IFERROR(E11*100/E$4,"")</f>
        <v/>
      </c>
      <c r="G11" s="376">
        <v>0</v>
      </c>
      <c r="H11" s="32" t="str">
        <f t="shared" si="6"/>
        <v/>
      </c>
      <c r="I11" s="386">
        <f>+E11-G11</f>
        <v>0</v>
      </c>
      <c r="J11" s="332" t="str">
        <f t="shared" si="4"/>
        <v xml:space="preserve"> </v>
      </c>
      <c r="K11" s="515"/>
      <c r="L11" s="376">
        <v>0</v>
      </c>
      <c r="M11" s="286" t="str">
        <f t="shared" ref="M11" si="7">IFERROR(L11*100/L$4,"")</f>
        <v/>
      </c>
      <c r="N11" s="376">
        <v>0</v>
      </c>
      <c r="O11" s="32" t="str">
        <f t="shared" ref="O11" si="8">IFERROR(N11*100/N$4,"")</f>
        <v/>
      </c>
      <c r="P11" s="386">
        <f>+L11-N11</f>
        <v>0</v>
      </c>
      <c r="Q11" s="332" t="str">
        <f t="shared" si="5"/>
        <v xml:space="preserve"> </v>
      </c>
    </row>
    <row r="12" spans="1:17" ht="15.75" hidden="1" customHeight="1" outlineLevel="1" x14ac:dyDescent="0.25">
      <c r="A12" s="310"/>
      <c r="B12" s="49">
        <v>712</v>
      </c>
      <c r="C12" s="277" t="str">
        <f>IFERROR(VLOOKUP(B12,'Datos de Control'!$C$2:$D$894,2),"")</f>
        <v>Variación de existencias de productos terminados</v>
      </c>
      <c r="D12" s="515"/>
      <c r="E12" s="376">
        <v>0</v>
      </c>
      <c r="F12" s="286" t="str">
        <f t="shared" ref="F12" si="9">IFERROR(E12*100/E$4,"")</f>
        <v/>
      </c>
      <c r="G12" s="376">
        <v>0</v>
      </c>
      <c r="H12" s="32" t="str">
        <f t="shared" ref="H12" si="10">IFERROR(G12*100/G$4,"")</f>
        <v/>
      </c>
      <c r="I12" s="386">
        <f>+E12-G12</f>
        <v>0</v>
      </c>
      <c r="J12" s="332" t="str">
        <f t="shared" ref="J12" si="11">IFERROR(IF(E12=0," ",I12*100/G12),"")</f>
        <v xml:space="preserve"> </v>
      </c>
      <c r="K12" s="515"/>
      <c r="L12" s="376">
        <v>0</v>
      </c>
      <c r="M12" s="286" t="str">
        <f t="shared" ref="M12" si="12">IFERROR(L12*100/L$4,"")</f>
        <v/>
      </c>
      <c r="N12" s="376">
        <v>0</v>
      </c>
      <c r="O12" s="32" t="str">
        <f t="shared" ref="O12" si="13">IFERROR(N12*100/N$4,"")</f>
        <v/>
      </c>
      <c r="P12" s="386">
        <f>+L12-N12</f>
        <v>0</v>
      </c>
      <c r="Q12" s="332" t="str">
        <f t="shared" ref="Q12" si="14">IFERROR(IF(L12=0," ",P12*100/N12),"")</f>
        <v xml:space="preserve"> </v>
      </c>
    </row>
    <row r="13" spans="1:17" ht="15" hidden="1" customHeight="1" outlineLevel="1" x14ac:dyDescent="0.25">
      <c r="A13" s="312"/>
      <c r="B13" s="297"/>
      <c r="C13" s="279" t="str">
        <f>IFERROR(VLOOKUP(B13,'Datos de Control'!$C$2:$D$894,2),"")</f>
        <v/>
      </c>
      <c r="D13" s="515"/>
      <c r="E13" s="377"/>
      <c r="F13" s="287"/>
      <c r="G13" s="377"/>
      <c r="H13" s="35"/>
      <c r="I13" s="388"/>
      <c r="J13" s="333" t="str">
        <f t="shared" si="4"/>
        <v xml:space="preserve"> </v>
      </c>
      <c r="K13" s="515"/>
      <c r="L13" s="377"/>
      <c r="M13" s="287"/>
      <c r="N13" s="377"/>
      <c r="O13" s="35"/>
      <c r="P13" s="388"/>
      <c r="Q13" s="333" t="str">
        <f t="shared" si="5"/>
        <v xml:space="preserve"> </v>
      </c>
    </row>
    <row r="14" spans="1:17" s="29" customFormat="1" ht="15.75" customHeight="1" collapsed="1" x14ac:dyDescent="0.25">
      <c r="A14" s="493" t="s">
        <v>943</v>
      </c>
      <c r="B14" s="494"/>
      <c r="C14" s="517"/>
      <c r="D14" s="515"/>
      <c r="E14" s="378">
        <f>SUM(E15:E17)</f>
        <v>0</v>
      </c>
      <c r="F14" s="288" t="str">
        <f>IFERROR(E14*100/E$4,"")</f>
        <v/>
      </c>
      <c r="G14" s="378">
        <f>SUM(G15:G17)</f>
        <v>0</v>
      </c>
      <c r="H14" s="37" t="str">
        <f>IFERROR(G14*100/G$4,"")</f>
        <v/>
      </c>
      <c r="I14" s="386">
        <f>+E14-G14</f>
        <v>0</v>
      </c>
      <c r="J14" s="331" t="str">
        <f t="shared" ref="J14:J17" si="15">IFERROR(IF(E14=0," ",I14*100/G14),"")</f>
        <v xml:space="preserve"> </v>
      </c>
      <c r="K14" s="515"/>
      <c r="L14" s="378">
        <f>SUM(L15:L17)</f>
        <v>0</v>
      </c>
      <c r="M14" s="288" t="str">
        <f>IFERROR(L14*100/L$4,"")</f>
        <v/>
      </c>
      <c r="N14" s="378">
        <f>SUM(N15:N17)</f>
        <v>0</v>
      </c>
      <c r="O14" s="37" t="str">
        <f>IFERROR(N14*100/N$4,"")</f>
        <v/>
      </c>
      <c r="P14" s="386">
        <f>+L14-N14</f>
        <v>0</v>
      </c>
      <c r="Q14" s="331" t="str">
        <f t="shared" si="5"/>
        <v xml:space="preserve"> </v>
      </c>
    </row>
    <row r="15" spans="1:17" ht="15.75" hidden="1" customHeight="1" outlineLevel="1" x14ac:dyDescent="0.25">
      <c r="A15" s="310"/>
      <c r="B15" s="49">
        <v>730</v>
      </c>
      <c r="C15" s="277" t="str">
        <f>IFERROR(VLOOKUP(B15,'Datos de Control'!$C$2:$D$894,2),"")</f>
        <v>Trabajos realizados para el inmovilizado intangible</v>
      </c>
      <c r="D15" s="515"/>
      <c r="E15" s="376">
        <v>0</v>
      </c>
      <c r="F15" s="286" t="str">
        <f t="shared" ref="F15:H16" si="16">IFERROR(E15*100/E$4,"")</f>
        <v/>
      </c>
      <c r="G15" s="376">
        <v>0</v>
      </c>
      <c r="H15" s="32" t="str">
        <f t="shared" si="16"/>
        <v/>
      </c>
      <c r="I15" s="389">
        <f>+E15-G15</f>
        <v>0</v>
      </c>
      <c r="J15" s="332" t="str">
        <f t="shared" si="15"/>
        <v xml:space="preserve"> </v>
      </c>
      <c r="K15" s="515"/>
      <c r="L15" s="376">
        <v>0</v>
      </c>
      <c r="M15" s="286" t="str">
        <f t="shared" ref="M15:M16" si="17">IFERROR(L15*100/L$4,"")</f>
        <v/>
      </c>
      <c r="N15" s="376">
        <v>0</v>
      </c>
      <c r="O15" s="32" t="str">
        <f t="shared" ref="O15:O16" si="18">IFERROR(N15*100/N$4,"")</f>
        <v/>
      </c>
      <c r="P15" s="389">
        <f>+L15-N15</f>
        <v>0</v>
      </c>
      <c r="Q15" s="332" t="str">
        <f t="shared" si="5"/>
        <v xml:space="preserve"> </v>
      </c>
    </row>
    <row r="16" spans="1:17" ht="15.75" hidden="1" customHeight="1" outlineLevel="1" x14ac:dyDescent="0.25">
      <c r="A16" s="310"/>
      <c r="B16" s="49">
        <v>731</v>
      </c>
      <c r="C16" s="277" t="str">
        <f>IFERROR(VLOOKUP(B16,'Datos de Control'!$C$2:$D$894,2),"")</f>
        <v>Trabajos realizados para el inmovilizado material</v>
      </c>
      <c r="D16" s="515"/>
      <c r="E16" s="376">
        <v>0</v>
      </c>
      <c r="F16" s="286" t="str">
        <f t="shared" si="16"/>
        <v/>
      </c>
      <c r="G16" s="376">
        <v>0</v>
      </c>
      <c r="H16" s="32" t="str">
        <f t="shared" si="16"/>
        <v/>
      </c>
      <c r="I16" s="389">
        <f>+E16-G16</f>
        <v>0</v>
      </c>
      <c r="J16" s="332" t="str">
        <f t="shared" ref="J16" si="19">IFERROR(IF(E16=0," ",I16*100/G16),"")</f>
        <v xml:space="preserve"> </v>
      </c>
      <c r="K16" s="515"/>
      <c r="L16" s="376">
        <v>0</v>
      </c>
      <c r="M16" s="286" t="str">
        <f t="shared" si="17"/>
        <v/>
      </c>
      <c r="N16" s="376">
        <v>0</v>
      </c>
      <c r="O16" s="32" t="str">
        <f t="shared" si="18"/>
        <v/>
      </c>
      <c r="P16" s="389">
        <f>+L16-N16</f>
        <v>0</v>
      </c>
      <c r="Q16" s="332" t="str">
        <f t="shared" si="5"/>
        <v xml:space="preserve"> </v>
      </c>
    </row>
    <row r="17" spans="1:17" ht="15" hidden="1" customHeight="1" outlineLevel="1" x14ac:dyDescent="0.25">
      <c r="A17" s="312"/>
      <c r="B17" s="297"/>
      <c r="C17" s="279" t="str">
        <f>IFERROR(VLOOKUP(B17,'Datos de Control'!$C$2:$D$894,2),"")</f>
        <v/>
      </c>
      <c r="D17" s="515"/>
      <c r="E17" s="377"/>
      <c r="F17" s="287"/>
      <c r="G17" s="377"/>
      <c r="H17" s="35"/>
      <c r="I17" s="388"/>
      <c r="J17" s="333" t="str">
        <f t="shared" si="15"/>
        <v xml:space="preserve"> </v>
      </c>
      <c r="K17" s="515"/>
      <c r="L17" s="377"/>
      <c r="M17" s="287"/>
      <c r="N17" s="377"/>
      <c r="O17" s="35"/>
      <c r="P17" s="388"/>
      <c r="Q17" s="333" t="str">
        <f t="shared" si="5"/>
        <v xml:space="preserve"> </v>
      </c>
    </row>
    <row r="18" spans="1:17" s="29" customFormat="1" ht="15.75" customHeight="1" collapsed="1" thickBot="1" x14ac:dyDescent="0.3">
      <c r="A18" s="493" t="s">
        <v>21</v>
      </c>
      <c r="B18" s="494"/>
      <c r="C18" s="517"/>
      <c r="D18" s="515"/>
      <c r="E18" s="378">
        <f>SUM(E19:E25)</f>
        <v>0</v>
      </c>
      <c r="F18" s="288" t="str">
        <f>IFERROR(E18*100/E$4,"")</f>
        <v/>
      </c>
      <c r="G18" s="378">
        <f>SUM(G19:G25)</f>
        <v>0</v>
      </c>
      <c r="H18" s="37" t="str">
        <f>IFERROR(G18*100/G$4,"")</f>
        <v/>
      </c>
      <c r="I18" s="386">
        <f>+E18-G18</f>
        <v>0</v>
      </c>
      <c r="J18" s="331" t="str">
        <f t="shared" si="4"/>
        <v xml:space="preserve"> </v>
      </c>
      <c r="K18" s="515"/>
      <c r="L18" s="378">
        <f>SUM(L19:L25)</f>
        <v>0</v>
      </c>
      <c r="M18" s="288" t="str">
        <f>IFERROR(L18*100/L$4,"")</f>
        <v/>
      </c>
      <c r="N18" s="378">
        <f>SUM(N19:N25)</f>
        <v>0</v>
      </c>
      <c r="O18" s="37" t="str">
        <f>IFERROR(N18*100/N$4,"")</f>
        <v/>
      </c>
      <c r="P18" s="386">
        <f>+L18-N18</f>
        <v>0</v>
      </c>
      <c r="Q18" s="331" t="str">
        <f t="shared" si="5"/>
        <v xml:space="preserve"> </v>
      </c>
    </row>
    <row r="19" spans="1:17" ht="15.75" hidden="1" outlineLevel="1" x14ac:dyDescent="0.25">
      <c r="A19" s="310"/>
      <c r="B19" s="49">
        <v>600</v>
      </c>
      <c r="C19" s="277" t="str">
        <f>IFERROR(VLOOKUP(B19,'Datos de Control'!$C$2:$D$894,2),"")</f>
        <v>Compras de mercaderías</v>
      </c>
      <c r="D19" s="515"/>
      <c r="E19" s="376">
        <v>0</v>
      </c>
      <c r="F19" s="286" t="str">
        <f t="shared" ref="F19:H90" si="20">IFERROR(E19*100/E$4,"")</f>
        <v/>
      </c>
      <c r="G19" s="376">
        <v>0</v>
      </c>
      <c r="H19" s="32" t="str">
        <f t="shared" si="20"/>
        <v/>
      </c>
      <c r="I19" s="389">
        <f t="shared" ref="I19:I23" si="21">+E19-G19</f>
        <v>0</v>
      </c>
      <c r="J19" s="332" t="str">
        <f t="shared" si="4"/>
        <v xml:space="preserve"> </v>
      </c>
      <c r="K19" s="515"/>
      <c r="L19" s="376">
        <v>0</v>
      </c>
      <c r="M19" s="286" t="str">
        <f t="shared" ref="M19:M90" si="22">IFERROR(L19*100/L$4,"")</f>
        <v/>
      </c>
      <c r="N19" s="376">
        <v>0</v>
      </c>
      <c r="O19" s="32" t="str">
        <f t="shared" ref="O19:O90" si="23">IFERROR(N19*100/N$4,"")</f>
        <v/>
      </c>
      <c r="P19" s="389">
        <f t="shared" ref="P19:P24" si="24">+L19-N19</f>
        <v>0</v>
      </c>
      <c r="Q19" s="332" t="str">
        <f t="shared" si="5"/>
        <v xml:space="preserve"> </v>
      </c>
    </row>
    <row r="20" spans="1:17" ht="15.75" hidden="1" outlineLevel="1" x14ac:dyDescent="0.25">
      <c r="A20" s="310"/>
      <c r="B20" s="49">
        <v>602</v>
      </c>
      <c r="C20" s="277" t="str">
        <f>IFERROR(VLOOKUP(B20,'Datos de Control'!$C$2:$D$894,2),"")</f>
        <v>Compras de otros aprovisionamientos</v>
      </c>
      <c r="D20" s="515"/>
      <c r="E20" s="376">
        <v>0</v>
      </c>
      <c r="F20" s="286" t="str">
        <f t="shared" si="20"/>
        <v/>
      </c>
      <c r="G20" s="376">
        <v>0</v>
      </c>
      <c r="H20" s="32" t="str">
        <f t="shared" si="20"/>
        <v/>
      </c>
      <c r="I20" s="389">
        <f t="shared" si="21"/>
        <v>0</v>
      </c>
      <c r="J20" s="332" t="str">
        <f t="shared" si="4"/>
        <v xml:space="preserve"> </v>
      </c>
      <c r="K20" s="515"/>
      <c r="L20" s="376">
        <v>0</v>
      </c>
      <c r="M20" s="286" t="str">
        <f t="shared" si="22"/>
        <v/>
      </c>
      <c r="N20" s="376">
        <v>0</v>
      </c>
      <c r="O20" s="32" t="str">
        <f t="shared" si="23"/>
        <v/>
      </c>
      <c r="P20" s="389">
        <f t="shared" si="24"/>
        <v>0</v>
      </c>
      <c r="Q20" s="332" t="str">
        <f t="shared" si="5"/>
        <v xml:space="preserve"> </v>
      </c>
    </row>
    <row r="21" spans="1:17" ht="15.75" hidden="1" outlineLevel="1" x14ac:dyDescent="0.25">
      <c r="A21" s="310"/>
      <c r="B21" s="49">
        <v>606</v>
      </c>
      <c r="C21" s="277" t="str">
        <f>IFERROR(VLOOKUP(B21,'Datos de Control'!$C$2:$D$894,2),"")</f>
        <v>Descuentos sobre compras por pronto pago</v>
      </c>
      <c r="D21" s="515"/>
      <c r="E21" s="376">
        <v>0</v>
      </c>
      <c r="F21" s="286" t="str">
        <f t="shared" si="20"/>
        <v/>
      </c>
      <c r="G21" s="376">
        <v>0</v>
      </c>
      <c r="H21" s="32" t="str">
        <f t="shared" si="20"/>
        <v/>
      </c>
      <c r="I21" s="389">
        <f t="shared" si="21"/>
        <v>0</v>
      </c>
      <c r="J21" s="332" t="str">
        <f t="shared" si="4"/>
        <v xml:space="preserve"> </v>
      </c>
      <c r="K21" s="515"/>
      <c r="L21" s="376">
        <v>0</v>
      </c>
      <c r="M21" s="286" t="str">
        <f t="shared" si="22"/>
        <v/>
      </c>
      <c r="N21" s="376">
        <v>0</v>
      </c>
      <c r="O21" s="32" t="str">
        <f t="shared" si="23"/>
        <v/>
      </c>
      <c r="P21" s="389">
        <f t="shared" si="24"/>
        <v>0</v>
      </c>
      <c r="Q21" s="332" t="str">
        <f t="shared" si="5"/>
        <v xml:space="preserve"> </v>
      </c>
    </row>
    <row r="22" spans="1:17" ht="15.75" hidden="1" outlineLevel="1" x14ac:dyDescent="0.25">
      <c r="A22" s="310"/>
      <c r="B22" s="49">
        <v>608</v>
      </c>
      <c r="C22" s="277" t="str">
        <f>IFERROR(VLOOKUP(B22,'Datos de Control'!$C$2:$D$894,2),"")</f>
        <v>Devoluciones de compras y operaciones similares</v>
      </c>
      <c r="D22" s="515"/>
      <c r="E22" s="376">
        <v>0</v>
      </c>
      <c r="F22" s="286" t="str">
        <f t="shared" si="20"/>
        <v/>
      </c>
      <c r="G22" s="376">
        <v>0</v>
      </c>
      <c r="H22" s="32" t="str">
        <f t="shared" si="20"/>
        <v/>
      </c>
      <c r="I22" s="389">
        <f t="shared" si="21"/>
        <v>0</v>
      </c>
      <c r="J22" s="332" t="str">
        <f t="shared" si="4"/>
        <v xml:space="preserve"> </v>
      </c>
      <c r="K22" s="515"/>
      <c r="L22" s="376">
        <v>0</v>
      </c>
      <c r="M22" s="286" t="str">
        <f t="shared" si="22"/>
        <v/>
      </c>
      <c r="N22" s="376">
        <v>0</v>
      </c>
      <c r="O22" s="32" t="str">
        <f t="shared" si="23"/>
        <v/>
      </c>
      <c r="P22" s="389">
        <f t="shared" si="24"/>
        <v>0</v>
      </c>
      <c r="Q22" s="332" t="str">
        <f t="shared" si="5"/>
        <v xml:space="preserve"> </v>
      </c>
    </row>
    <row r="23" spans="1:17" ht="15.75" hidden="1" outlineLevel="1" x14ac:dyDescent="0.25">
      <c r="A23" s="310"/>
      <c r="B23" s="49">
        <v>610</v>
      </c>
      <c r="C23" s="277" t="str">
        <f>IFERROR(VLOOKUP(B23,'Datos de Control'!$C$2:$D$894,2),"")</f>
        <v>Variación de existencias de mercaderías</v>
      </c>
      <c r="D23" s="515"/>
      <c r="E23" s="376">
        <v>0</v>
      </c>
      <c r="F23" s="286" t="str">
        <f t="shared" si="20"/>
        <v/>
      </c>
      <c r="G23" s="376">
        <v>0</v>
      </c>
      <c r="H23" s="32" t="str">
        <f t="shared" si="20"/>
        <v/>
      </c>
      <c r="I23" s="389">
        <f t="shared" si="21"/>
        <v>0</v>
      </c>
      <c r="J23" s="332" t="str">
        <f t="shared" si="4"/>
        <v xml:space="preserve"> </v>
      </c>
      <c r="K23" s="515"/>
      <c r="L23" s="376">
        <v>0</v>
      </c>
      <c r="M23" s="286" t="str">
        <f t="shared" si="22"/>
        <v/>
      </c>
      <c r="N23" s="376">
        <v>0</v>
      </c>
      <c r="O23" s="32" t="str">
        <f t="shared" si="23"/>
        <v/>
      </c>
      <c r="P23" s="389">
        <f t="shared" si="24"/>
        <v>0</v>
      </c>
      <c r="Q23" s="332" t="str">
        <f t="shared" si="5"/>
        <v xml:space="preserve"> </v>
      </c>
    </row>
    <row r="24" spans="1:17" ht="15.75" hidden="1" outlineLevel="1" x14ac:dyDescent="0.25">
      <c r="A24" s="310"/>
      <c r="B24" s="49">
        <v>612</v>
      </c>
      <c r="C24" s="277" t="str">
        <f>IFERROR(VLOOKUP(B24,'Datos de Control'!$C$2:$D$894,2),"")</f>
        <v>Variación de existencias de otros aprovisionamientos</v>
      </c>
      <c r="D24" s="515"/>
      <c r="E24" s="376">
        <v>0</v>
      </c>
      <c r="F24" s="286" t="str">
        <f t="shared" si="20"/>
        <v/>
      </c>
      <c r="G24" s="376">
        <v>0</v>
      </c>
      <c r="H24" s="32" t="str">
        <f t="shared" ref="H24" si="25">IFERROR(G24*100/G$4,"")</f>
        <v/>
      </c>
      <c r="I24" s="389">
        <f t="shared" ref="I24" si="26">+E24-G24</f>
        <v>0</v>
      </c>
      <c r="J24" s="332" t="str">
        <f t="shared" si="4"/>
        <v xml:space="preserve"> </v>
      </c>
      <c r="K24" s="515"/>
      <c r="L24" s="376">
        <v>0</v>
      </c>
      <c r="M24" s="286" t="str">
        <f t="shared" si="22"/>
        <v/>
      </c>
      <c r="N24" s="376">
        <v>0</v>
      </c>
      <c r="O24" s="32" t="str">
        <f t="shared" si="23"/>
        <v/>
      </c>
      <c r="P24" s="389">
        <f t="shared" si="24"/>
        <v>0</v>
      </c>
      <c r="Q24" s="332" t="str">
        <f t="shared" si="5"/>
        <v xml:space="preserve"> </v>
      </c>
    </row>
    <row r="25" spans="1:17" ht="15.75" hidden="1" customHeight="1" outlineLevel="1" thickBot="1" x14ac:dyDescent="0.3">
      <c r="A25" s="310"/>
      <c r="B25" s="49"/>
      <c r="C25" s="280" t="str">
        <f>IFERROR(VLOOKUP(B25,'Datos de Control'!$C$2:$D$894,2),"")</f>
        <v/>
      </c>
      <c r="D25" s="515"/>
      <c r="E25" s="376"/>
      <c r="F25" s="286" t="str">
        <f t="shared" si="20"/>
        <v/>
      </c>
      <c r="G25" s="376"/>
      <c r="H25" s="32"/>
      <c r="I25" s="390"/>
      <c r="J25" s="334" t="str">
        <f t="shared" si="4"/>
        <v xml:space="preserve"> </v>
      </c>
      <c r="K25" s="515"/>
      <c r="L25" s="376"/>
      <c r="M25" s="286" t="str">
        <f t="shared" si="22"/>
        <v/>
      </c>
      <c r="N25" s="376"/>
      <c r="O25" s="32" t="str">
        <f t="shared" si="23"/>
        <v/>
      </c>
      <c r="P25" s="390"/>
      <c r="Q25" s="334" t="str">
        <f t="shared" si="5"/>
        <v xml:space="preserve"> </v>
      </c>
    </row>
    <row r="26" spans="1:17" ht="17.25" customHeight="1" collapsed="1" thickBot="1" x14ac:dyDescent="0.3">
      <c r="A26" s="315"/>
      <c r="B26" s="298"/>
      <c r="C26" s="295" t="s">
        <v>22</v>
      </c>
      <c r="D26" s="515"/>
      <c r="E26" s="379">
        <f>+E4+E10+E14+E18</f>
        <v>0</v>
      </c>
      <c r="F26" s="289" t="str">
        <f t="shared" si="20"/>
        <v/>
      </c>
      <c r="G26" s="372">
        <f>+G4+G10+G14+G18</f>
        <v>0</v>
      </c>
      <c r="H26" s="285" t="str">
        <f t="shared" ref="H26" si="27">IFERROR(G26*100/G$4,"")</f>
        <v/>
      </c>
      <c r="I26" s="374">
        <f>+I4+I10+I14+I18</f>
        <v>0</v>
      </c>
      <c r="J26" s="335" t="str">
        <f t="shared" si="4"/>
        <v xml:space="preserve"> </v>
      </c>
      <c r="K26" s="515"/>
      <c r="L26" s="373">
        <f>+L4+L10+L14+L18</f>
        <v>0</v>
      </c>
      <c r="M26" s="365" t="str">
        <f t="shared" si="22"/>
        <v/>
      </c>
      <c r="N26" s="373">
        <f>+N4+N10+N14+N18</f>
        <v>0</v>
      </c>
      <c r="O26" s="366" t="str">
        <f t="shared" si="23"/>
        <v/>
      </c>
      <c r="P26" s="375">
        <f>+P4+P10+P14+P18</f>
        <v>0</v>
      </c>
      <c r="Q26" s="367" t="str">
        <f t="shared" si="5"/>
        <v xml:space="preserve"> </v>
      </c>
    </row>
    <row r="27" spans="1:17" s="29" customFormat="1" ht="15.75" customHeight="1" x14ac:dyDescent="0.25">
      <c r="A27" s="493" t="s">
        <v>23</v>
      </c>
      <c r="B27" s="494"/>
      <c r="C27" s="517"/>
      <c r="D27" s="515"/>
      <c r="E27" s="380">
        <f>SUM(E28:E31)</f>
        <v>0</v>
      </c>
      <c r="F27" s="288" t="str">
        <f t="shared" si="20"/>
        <v/>
      </c>
      <c r="G27" s="378">
        <f>SUM(G28:G31)</f>
        <v>0</v>
      </c>
      <c r="H27" s="37" t="str">
        <f t="shared" ref="H27" si="28">IFERROR(G27*100/G$4,"")</f>
        <v/>
      </c>
      <c r="I27" s="386">
        <f>+E27-G27</f>
        <v>0</v>
      </c>
      <c r="J27" s="336" t="str">
        <f t="shared" si="4"/>
        <v xml:space="preserve"> </v>
      </c>
      <c r="K27" s="515"/>
      <c r="L27" s="378">
        <f>SUM(L28:L31)</f>
        <v>0</v>
      </c>
      <c r="M27" s="288" t="str">
        <f t="shared" si="22"/>
        <v/>
      </c>
      <c r="N27" s="378">
        <f>SUM(N28:N31)</f>
        <v>0</v>
      </c>
      <c r="O27" s="37" t="str">
        <f t="shared" si="23"/>
        <v/>
      </c>
      <c r="P27" s="386">
        <f>+L27-N27</f>
        <v>0</v>
      </c>
      <c r="Q27" s="336" t="str">
        <f t="shared" si="5"/>
        <v xml:space="preserve"> </v>
      </c>
    </row>
    <row r="28" spans="1:17" ht="15.75" hidden="1" customHeight="1" outlineLevel="1" x14ac:dyDescent="0.25">
      <c r="A28" s="310"/>
      <c r="B28" s="49">
        <v>740</v>
      </c>
      <c r="C28" s="277" t="str">
        <f>IFERROR(VLOOKUP(B28,'Datos de Control'!$C$2:$D$894,2),"")</f>
        <v>Subvenciones, donaciones y legados a la explotación</v>
      </c>
      <c r="D28" s="515"/>
      <c r="E28" s="381">
        <v>0</v>
      </c>
      <c r="F28" s="286" t="str">
        <f t="shared" si="20"/>
        <v/>
      </c>
      <c r="G28" s="376">
        <v>0</v>
      </c>
      <c r="H28" s="32" t="str">
        <f t="shared" ref="H28" si="29">IFERROR(G28*100/G$4,"")</f>
        <v/>
      </c>
      <c r="I28" s="389">
        <f t="shared" ref="I28:I30" si="30">+E28-G28</f>
        <v>0</v>
      </c>
      <c r="J28" s="332" t="str">
        <f t="shared" si="4"/>
        <v xml:space="preserve"> </v>
      </c>
      <c r="K28" s="515"/>
      <c r="L28" s="376">
        <v>0</v>
      </c>
      <c r="M28" s="286" t="str">
        <f t="shared" si="22"/>
        <v/>
      </c>
      <c r="N28" s="376">
        <v>0</v>
      </c>
      <c r="O28" s="32" t="str">
        <f t="shared" si="23"/>
        <v/>
      </c>
      <c r="P28" s="389">
        <f t="shared" ref="P28:P30" si="31">+L28-N28</f>
        <v>0</v>
      </c>
      <c r="Q28" s="332" t="str">
        <f t="shared" si="5"/>
        <v xml:space="preserve"> </v>
      </c>
    </row>
    <row r="29" spans="1:17" ht="15.75" hidden="1" customHeight="1" outlineLevel="1" x14ac:dyDescent="0.25">
      <c r="A29" s="310"/>
      <c r="B29" s="49">
        <v>752</v>
      </c>
      <c r="C29" s="277" t="str">
        <f>IFERROR(VLOOKUP(B29,'Datos de Control'!$C$2:$D$894,2),"")</f>
        <v>Ingresos por arrendamientos</v>
      </c>
      <c r="D29" s="515"/>
      <c r="E29" s="381">
        <v>0</v>
      </c>
      <c r="F29" s="286" t="str">
        <f t="shared" si="20"/>
        <v/>
      </c>
      <c r="G29" s="376">
        <v>0</v>
      </c>
      <c r="H29" s="32" t="str">
        <f t="shared" ref="H29" si="32">IFERROR(G29*100/G$4,"")</f>
        <v/>
      </c>
      <c r="I29" s="389">
        <f t="shared" si="30"/>
        <v>0</v>
      </c>
      <c r="J29" s="332" t="str">
        <f t="shared" si="4"/>
        <v xml:space="preserve"> </v>
      </c>
      <c r="K29" s="515"/>
      <c r="L29" s="376">
        <v>0</v>
      </c>
      <c r="M29" s="286" t="str">
        <f t="shared" si="22"/>
        <v/>
      </c>
      <c r="N29" s="376">
        <v>0</v>
      </c>
      <c r="O29" s="32" t="str">
        <f t="shared" si="23"/>
        <v/>
      </c>
      <c r="P29" s="389">
        <f t="shared" si="31"/>
        <v>0</v>
      </c>
      <c r="Q29" s="332" t="str">
        <f t="shared" si="5"/>
        <v xml:space="preserve"> </v>
      </c>
    </row>
    <row r="30" spans="1:17" ht="15.75" hidden="1" customHeight="1" outlineLevel="1" x14ac:dyDescent="0.25">
      <c r="A30" s="310"/>
      <c r="B30" s="49">
        <v>759</v>
      </c>
      <c r="C30" s="277" t="str">
        <f>IFERROR(VLOOKUP(B30,'Datos de Control'!$C$2:$D$894,2),"")</f>
        <v>Ingresos por servicios diversos</v>
      </c>
      <c r="D30" s="515"/>
      <c r="E30" s="381">
        <v>0</v>
      </c>
      <c r="F30" s="286" t="str">
        <f t="shared" si="20"/>
        <v/>
      </c>
      <c r="G30" s="376">
        <v>0</v>
      </c>
      <c r="H30" s="32" t="str">
        <f t="shared" ref="H30" si="33">IFERROR(G30*100/G$4,"")</f>
        <v/>
      </c>
      <c r="I30" s="389">
        <f t="shared" si="30"/>
        <v>0</v>
      </c>
      <c r="J30" s="332" t="str">
        <f t="shared" si="4"/>
        <v xml:space="preserve"> </v>
      </c>
      <c r="K30" s="515"/>
      <c r="L30" s="376">
        <v>0</v>
      </c>
      <c r="M30" s="286" t="str">
        <f t="shared" si="22"/>
        <v/>
      </c>
      <c r="N30" s="376">
        <v>0</v>
      </c>
      <c r="O30" s="32" t="str">
        <f t="shared" si="23"/>
        <v/>
      </c>
      <c r="P30" s="389">
        <f t="shared" si="31"/>
        <v>0</v>
      </c>
      <c r="Q30" s="332" t="str">
        <f t="shared" si="5"/>
        <v xml:space="preserve"> </v>
      </c>
    </row>
    <row r="31" spans="1:17" ht="15" hidden="1" customHeight="1" outlineLevel="1" x14ac:dyDescent="0.25">
      <c r="A31" s="312"/>
      <c r="B31" s="297"/>
      <c r="C31" s="282" t="str">
        <f>IFERROR(VLOOKUP(B31,'Datos de Control'!$C$2:$D$894,2),"")</f>
        <v/>
      </c>
      <c r="D31" s="515"/>
      <c r="E31" s="382"/>
      <c r="F31" s="287" t="str">
        <f t="shared" si="20"/>
        <v/>
      </c>
      <c r="G31" s="377"/>
      <c r="H31" s="35" t="str">
        <f t="shared" ref="H31" si="34">IFERROR(G31*100/G$4,"")</f>
        <v/>
      </c>
      <c r="I31" s="388"/>
      <c r="J31" s="333" t="str">
        <f t="shared" si="4"/>
        <v xml:space="preserve"> </v>
      </c>
      <c r="K31" s="515"/>
      <c r="L31" s="377"/>
      <c r="M31" s="287" t="str">
        <f t="shared" si="22"/>
        <v/>
      </c>
      <c r="N31" s="377"/>
      <c r="O31" s="35" t="str">
        <f t="shared" si="23"/>
        <v/>
      </c>
      <c r="P31" s="388"/>
      <c r="Q31" s="333" t="str">
        <f t="shared" si="5"/>
        <v xml:space="preserve"> </v>
      </c>
    </row>
    <row r="32" spans="1:17" s="29" customFormat="1" ht="15.75" customHeight="1" collapsed="1" x14ac:dyDescent="0.25">
      <c r="A32" s="493" t="s">
        <v>24</v>
      </c>
      <c r="B32" s="494"/>
      <c r="C32" s="517"/>
      <c r="D32" s="515"/>
      <c r="E32" s="380">
        <f>SUM(E33:E38)</f>
        <v>0</v>
      </c>
      <c r="F32" s="288" t="str">
        <f t="shared" si="20"/>
        <v/>
      </c>
      <c r="G32" s="378">
        <f>SUM(G33:G38)</f>
        <v>0</v>
      </c>
      <c r="H32" s="37" t="str">
        <f t="shared" ref="H32" si="35">IFERROR(G32*100/G$4,"")</f>
        <v/>
      </c>
      <c r="I32" s="386">
        <f>+E32-G32</f>
        <v>0</v>
      </c>
      <c r="J32" s="331" t="str">
        <f t="shared" si="4"/>
        <v xml:space="preserve"> </v>
      </c>
      <c r="K32" s="515"/>
      <c r="L32" s="378">
        <f>SUM(L33:L38)</f>
        <v>0</v>
      </c>
      <c r="M32" s="288" t="str">
        <f t="shared" si="22"/>
        <v/>
      </c>
      <c r="N32" s="378">
        <f>SUM(N33:N38)</f>
        <v>0</v>
      </c>
      <c r="O32" s="37" t="str">
        <f t="shared" si="23"/>
        <v/>
      </c>
      <c r="P32" s="386">
        <f>+L32-N32</f>
        <v>0</v>
      </c>
      <c r="Q32" s="331" t="str">
        <f t="shared" si="5"/>
        <v xml:space="preserve"> </v>
      </c>
    </row>
    <row r="33" spans="1:17" ht="15.75" hidden="1" outlineLevel="1" x14ac:dyDescent="0.25">
      <c r="A33" s="310"/>
      <c r="B33" s="49">
        <v>640</v>
      </c>
      <c r="C33" s="277" t="str">
        <f>IFERROR(VLOOKUP(B33,'Datos de Control'!$C$2:$D$894,2),"")</f>
        <v>Sueldos y salarios</v>
      </c>
      <c r="D33" s="515"/>
      <c r="E33" s="381">
        <v>0</v>
      </c>
      <c r="F33" s="286" t="str">
        <f t="shared" si="20"/>
        <v/>
      </c>
      <c r="G33" s="376">
        <v>0</v>
      </c>
      <c r="H33" s="32" t="str">
        <f t="shared" ref="H33" si="36">IFERROR(G33*100/G$4,"")</f>
        <v/>
      </c>
      <c r="I33" s="389">
        <f t="shared" ref="I33:I37" si="37">+E33-G33</f>
        <v>0</v>
      </c>
      <c r="J33" s="332" t="str">
        <f t="shared" si="4"/>
        <v xml:space="preserve"> </v>
      </c>
      <c r="K33" s="515"/>
      <c r="L33" s="376">
        <v>0</v>
      </c>
      <c r="M33" s="286" t="str">
        <f t="shared" si="22"/>
        <v/>
      </c>
      <c r="N33" s="376">
        <v>0</v>
      </c>
      <c r="O33" s="32" t="str">
        <f t="shared" si="23"/>
        <v/>
      </c>
      <c r="P33" s="389">
        <f t="shared" ref="P33:P37" si="38">+L33-N33</f>
        <v>0</v>
      </c>
      <c r="Q33" s="332" t="str">
        <f t="shared" si="5"/>
        <v xml:space="preserve"> </v>
      </c>
    </row>
    <row r="34" spans="1:17" ht="15.75" hidden="1" outlineLevel="1" x14ac:dyDescent="0.25">
      <c r="A34" s="310"/>
      <c r="B34" s="49">
        <v>641</v>
      </c>
      <c r="C34" s="277" t="str">
        <f>IFERROR(VLOOKUP(B34,'Datos de Control'!$C$2:$D$894,2),"")</f>
        <v>Indemnizaciones</v>
      </c>
      <c r="D34" s="515"/>
      <c r="E34" s="381">
        <v>0</v>
      </c>
      <c r="F34" s="286" t="str">
        <f t="shared" si="20"/>
        <v/>
      </c>
      <c r="G34" s="376">
        <v>0</v>
      </c>
      <c r="H34" s="32" t="str">
        <f t="shared" ref="H34" si="39">IFERROR(G34*100/G$4,"")</f>
        <v/>
      </c>
      <c r="I34" s="389">
        <f t="shared" si="37"/>
        <v>0</v>
      </c>
      <c r="J34" s="332" t="str">
        <f t="shared" si="4"/>
        <v xml:space="preserve"> </v>
      </c>
      <c r="K34" s="515"/>
      <c r="L34" s="376">
        <v>0</v>
      </c>
      <c r="M34" s="286" t="str">
        <f t="shared" si="22"/>
        <v/>
      </c>
      <c r="N34" s="376">
        <v>0</v>
      </c>
      <c r="O34" s="32" t="str">
        <f t="shared" si="23"/>
        <v/>
      </c>
      <c r="P34" s="389">
        <f t="shared" si="38"/>
        <v>0</v>
      </c>
      <c r="Q34" s="332" t="str">
        <f t="shared" si="5"/>
        <v xml:space="preserve"> </v>
      </c>
    </row>
    <row r="35" spans="1:17" ht="15.75" hidden="1" outlineLevel="1" x14ac:dyDescent="0.25">
      <c r="A35" s="310"/>
      <c r="B35" s="49">
        <v>642</v>
      </c>
      <c r="C35" s="277" t="str">
        <f>IFERROR(VLOOKUP(B35,'Datos de Control'!$C$2:$D$894,2),"")</f>
        <v>Seguridad social a cargo de la empresa</v>
      </c>
      <c r="D35" s="515"/>
      <c r="E35" s="381">
        <v>0</v>
      </c>
      <c r="F35" s="286" t="str">
        <f t="shared" si="20"/>
        <v/>
      </c>
      <c r="G35" s="376">
        <v>0</v>
      </c>
      <c r="H35" s="32" t="str">
        <f t="shared" ref="H35" si="40">IFERROR(G35*100/G$4,"")</f>
        <v/>
      </c>
      <c r="I35" s="389">
        <f t="shared" si="37"/>
        <v>0</v>
      </c>
      <c r="J35" s="332" t="str">
        <f t="shared" si="4"/>
        <v xml:space="preserve"> </v>
      </c>
      <c r="K35" s="515"/>
      <c r="L35" s="376">
        <v>0</v>
      </c>
      <c r="M35" s="286" t="str">
        <f t="shared" si="22"/>
        <v/>
      </c>
      <c r="N35" s="376">
        <v>0</v>
      </c>
      <c r="O35" s="32" t="str">
        <f t="shared" si="23"/>
        <v/>
      </c>
      <c r="P35" s="389">
        <f t="shared" si="38"/>
        <v>0</v>
      </c>
      <c r="Q35" s="332" t="str">
        <f t="shared" si="5"/>
        <v xml:space="preserve"> </v>
      </c>
    </row>
    <row r="36" spans="1:17" ht="15.75" hidden="1" outlineLevel="1" x14ac:dyDescent="0.25">
      <c r="A36" s="310"/>
      <c r="B36" s="49">
        <v>643</v>
      </c>
      <c r="C36" s="296" t="str">
        <f>IFERROR(VLOOKUP(B36,'Datos de Control'!$C$2:$D$894,2),"")</f>
        <v>Retribuciones a L.P. med. sist. aportación definida</v>
      </c>
      <c r="D36" s="515"/>
      <c r="E36" s="381">
        <v>0</v>
      </c>
      <c r="F36" s="286" t="str">
        <f t="shared" si="20"/>
        <v/>
      </c>
      <c r="G36" s="376">
        <v>0</v>
      </c>
      <c r="H36" s="32" t="str">
        <f t="shared" ref="H36" si="41">IFERROR(G36*100/G$4,"")</f>
        <v/>
      </c>
      <c r="I36" s="389">
        <f t="shared" si="37"/>
        <v>0</v>
      </c>
      <c r="J36" s="332" t="str">
        <f t="shared" si="4"/>
        <v xml:space="preserve"> </v>
      </c>
      <c r="K36" s="515"/>
      <c r="L36" s="376">
        <v>0</v>
      </c>
      <c r="M36" s="286" t="str">
        <f t="shared" si="22"/>
        <v/>
      </c>
      <c r="N36" s="376">
        <v>0</v>
      </c>
      <c r="O36" s="32" t="str">
        <f t="shared" si="23"/>
        <v/>
      </c>
      <c r="P36" s="389">
        <f t="shared" si="38"/>
        <v>0</v>
      </c>
      <c r="Q36" s="332" t="str">
        <f t="shared" si="5"/>
        <v xml:space="preserve"> </v>
      </c>
    </row>
    <row r="37" spans="1:17" ht="15.75" hidden="1" outlineLevel="1" x14ac:dyDescent="0.25">
      <c r="A37" s="310"/>
      <c r="B37" s="49">
        <v>649</v>
      </c>
      <c r="C37" s="277" t="str">
        <f>IFERROR(VLOOKUP(B37,'Datos de Control'!$C$2:$D$894,2),"")</f>
        <v>Otros gastos sociales</v>
      </c>
      <c r="D37" s="515"/>
      <c r="E37" s="381">
        <v>0</v>
      </c>
      <c r="F37" s="286" t="str">
        <f t="shared" si="20"/>
        <v/>
      </c>
      <c r="G37" s="376">
        <v>0</v>
      </c>
      <c r="H37" s="32" t="str">
        <f t="shared" ref="H37" si="42">IFERROR(G37*100/G$4,"")</f>
        <v/>
      </c>
      <c r="I37" s="389">
        <f t="shared" si="37"/>
        <v>0</v>
      </c>
      <c r="J37" s="332" t="str">
        <f t="shared" si="4"/>
        <v xml:space="preserve"> </v>
      </c>
      <c r="K37" s="515"/>
      <c r="L37" s="376">
        <v>0</v>
      </c>
      <c r="M37" s="286" t="str">
        <f t="shared" si="22"/>
        <v/>
      </c>
      <c r="N37" s="376">
        <v>0</v>
      </c>
      <c r="O37" s="32" t="str">
        <f t="shared" si="23"/>
        <v/>
      </c>
      <c r="P37" s="389">
        <f t="shared" si="38"/>
        <v>0</v>
      </c>
      <c r="Q37" s="332" t="str">
        <f t="shared" si="5"/>
        <v xml:space="preserve"> </v>
      </c>
    </row>
    <row r="38" spans="1:17" ht="15" hidden="1" customHeight="1" outlineLevel="1" x14ac:dyDescent="0.25">
      <c r="A38" s="312"/>
      <c r="B38" s="297"/>
      <c r="C38" s="282" t="str">
        <f>IFERROR(VLOOKUP(B38,'Datos de Control'!$C$2:$D$894,2),"")</f>
        <v/>
      </c>
      <c r="D38" s="515"/>
      <c r="E38" s="382"/>
      <c r="F38" s="287" t="str">
        <f t="shared" si="20"/>
        <v/>
      </c>
      <c r="G38" s="377"/>
      <c r="H38" s="35" t="str">
        <f t="shared" ref="H38" si="43">IFERROR(G38*100/G$4,"")</f>
        <v/>
      </c>
      <c r="I38" s="388"/>
      <c r="J38" s="333" t="str">
        <f t="shared" si="4"/>
        <v xml:space="preserve"> </v>
      </c>
      <c r="K38" s="515"/>
      <c r="L38" s="377"/>
      <c r="M38" s="287" t="str">
        <f t="shared" si="22"/>
        <v/>
      </c>
      <c r="N38" s="377"/>
      <c r="O38" s="35" t="str">
        <f t="shared" si="23"/>
        <v/>
      </c>
      <c r="P38" s="388"/>
      <c r="Q38" s="333" t="str">
        <f t="shared" si="5"/>
        <v xml:space="preserve"> </v>
      </c>
    </row>
    <row r="39" spans="1:17" s="29" customFormat="1" ht="15.75" customHeight="1" collapsed="1" x14ac:dyDescent="0.25">
      <c r="A39" s="493" t="s">
        <v>25</v>
      </c>
      <c r="B39" s="494"/>
      <c r="C39" s="517"/>
      <c r="D39" s="515"/>
      <c r="E39" s="380">
        <f>SUM(E40:E55)</f>
        <v>0</v>
      </c>
      <c r="F39" s="288" t="str">
        <f t="shared" si="20"/>
        <v/>
      </c>
      <c r="G39" s="378">
        <f>SUM(G40:G55)</f>
        <v>0</v>
      </c>
      <c r="H39" s="37" t="str">
        <f t="shared" ref="H39" si="44">IFERROR(G39*100/G$4,"")</f>
        <v/>
      </c>
      <c r="I39" s="386">
        <f>+E39-G39</f>
        <v>0</v>
      </c>
      <c r="J39" s="331" t="str">
        <f t="shared" si="4"/>
        <v xml:space="preserve"> </v>
      </c>
      <c r="K39" s="515"/>
      <c r="L39" s="378">
        <f>SUM(L40:L55)</f>
        <v>0</v>
      </c>
      <c r="M39" s="288" t="str">
        <f t="shared" si="22"/>
        <v/>
      </c>
      <c r="N39" s="378">
        <f>SUM(N40:N55)</f>
        <v>0</v>
      </c>
      <c r="O39" s="37" t="str">
        <f t="shared" si="23"/>
        <v/>
      </c>
      <c r="P39" s="386">
        <f>+L39-N39</f>
        <v>0</v>
      </c>
      <c r="Q39" s="331" t="str">
        <f t="shared" si="5"/>
        <v xml:space="preserve"> </v>
      </c>
    </row>
    <row r="40" spans="1:17" ht="15.75" hidden="1" outlineLevel="1" x14ac:dyDescent="0.25">
      <c r="A40" s="310"/>
      <c r="B40" s="49">
        <v>620</v>
      </c>
      <c r="C40" s="277" t="str">
        <f>IFERROR(VLOOKUP(B40,'Datos de Control'!$C$2:$D$894,2),"")</f>
        <v>Gastos en investigación y desarrollo</v>
      </c>
      <c r="D40" s="515"/>
      <c r="E40" s="381">
        <v>0</v>
      </c>
      <c r="F40" s="286" t="str">
        <f t="shared" si="20"/>
        <v/>
      </c>
      <c r="G40" s="376">
        <v>0</v>
      </c>
      <c r="H40" s="32" t="str">
        <f t="shared" ref="H40" si="45">IFERROR(G40*100/G$4,"")</f>
        <v/>
      </c>
      <c r="I40" s="389">
        <f t="shared" ref="I40:I54" si="46">+E40-G40</f>
        <v>0</v>
      </c>
      <c r="J40" s="332" t="str">
        <f t="shared" si="4"/>
        <v xml:space="preserve"> </v>
      </c>
      <c r="K40" s="515"/>
      <c r="L40" s="376">
        <v>0</v>
      </c>
      <c r="M40" s="286" t="str">
        <f t="shared" si="22"/>
        <v/>
      </c>
      <c r="N40" s="376">
        <v>0</v>
      </c>
      <c r="O40" s="32" t="str">
        <f t="shared" si="23"/>
        <v/>
      </c>
      <c r="P40" s="389">
        <f t="shared" ref="P40:P54" si="47">+L40-N40</f>
        <v>0</v>
      </c>
      <c r="Q40" s="332" t="str">
        <f t="shared" si="5"/>
        <v xml:space="preserve"> </v>
      </c>
    </row>
    <row r="41" spans="1:17" ht="15.75" hidden="1" outlineLevel="1" x14ac:dyDescent="0.25">
      <c r="A41" s="310"/>
      <c r="B41" s="49">
        <v>621</v>
      </c>
      <c r="C41" s="277" t="str">
        <f>IFERROR(VLOOKUP(B41,'Datos de Control'!$C$2:$D$894,2),"")</f>
        <v>Arrendamientos y cánones</v>
      </c>
      <c r="D41" s="515"/>
      <c r="E41" s="381">
        <v>0</v>
      </c>
      <c r="F41" s="286" t="str">
        <f t="shared" si="20"/>
        <v/>
      </c>
      <c r="G41" s="376">
        <v>0</v>
      </c>
      <c r="H41" s="32" t="str">
        <f t="shared" ref="H41" si="48">IFERROR(G41*100/G$4,"")</f>
        <v/>
      </c>
      <c r="I41" s="389">
        <f t="shared" si="46"/>
        <v>0</v>
      </c>
      <c r="J41" s="332" t="str">
        <f t="shared" si="4"/>
        <v xml:space="preserve"> </v>
      </c>
      <c r="K41" s="515"/>
      <c r="L41" s="376">
        <v>0</v>
      </c>
      <c r="M41" s="286" t="str">
        <f t="shared" si="22"/>
        <v/>
      </c>
      <c r="N41" s="376">
        <v>0</v>
      </c>
      <c r="O41" s="32" t="str">
        <f t="shared" si="23"/>
        <v/>
      </c>
      <c r="P41" s="389">
        <f t="shared" si="47"/>
        <v>0</v>
      </c>
      <c r="Q41" s="332" t="str">
        <f t="shared" si="5"/>
        <v xml:space="preserve"> </v>
      </c>
    </row>
    <row r="42" spans="1:17" ht="15.75" hidden="1" outlineLevel="1" x14ac:dyDescent="0.25">
      <c r="A42" s="310"/>
      <c r="B42" s="49">
        <v>622</v>
      </c>
      <c r="C42" s="277" t="str">
        <f>IFERROR(VLOOKUP(B42,'Datos de Control'!$C$2:$D$894,2),"")</f>
        <v>Reparaciones y conservación</v>
      </c>
      <c r="D42" s="515"/>
      <c r="E42" s="381">
        <v>0</v>
      </c>
      <c r="F42" s="286" t="str">
        <f t="shared" si="20"/>
        <v/>
      </c>
      <c r="G42" s="376">
        <v>0</v>
      </c>
      <c r="H42" s="32" t="str">
        <f t="shared" ref="H42" si="49">IFERROR(G42*100/G$4,"")</f>
        <v/>
      </c>
      <c r="I42" s="389">
        <f t="shared" si="46"/>
        <v>0</v>
      </c>
      <c r="J42" s="332" t="str">
        <f t="shared" si="4"/>
        <v xml:space="preserve"> </v>
      </c>
      <c r="K42" s="515"/>
      <c r="L42" s="376">
        <v>0</v>
      </c>
      <c r="M42" s="286" t="str">
        <f t="shared" si="22"/>
        <v/>
      </c>
      <c r="N42" s="376">
        <v>0</v>
      </c>
      <c r="O42" s="32" t="str">
        <f t="shared" si="23"/>
        <v/>
      </c>
      <c r="P42" s="389">
        <f t="shared" si="47"/>
        <v>0</v>
      </c>
      <c r="Q42" s="332" t="str">
        <f t="shared" si="5"/>
        <v xml:space="preserve"> </v>
      </c>
    </row>
    <row r="43" spans="1:17" ht="15.75" hidden="1" outlineLevel="1" x14ac:dyDescent="0.25">
      <c r="A43" s="310"/>
      <c r="B43" s="49">
        <v>623</v>
      </c>
      <c r="C43" s="277" t="str">
        <f>IFERROR(VLOOKUP(B43,'Datos de Control'!$C$2:$D$894,2),"")</f>
        <v>Servicios de profesionales independientes</v>
      </c>
      <c r="D43" s="515"/>
      <c r="E43" s="381">
        <v>0</v>
      </c>
      <c r="F43" s="286" t="str">
        <f t="shared" si="20"/>
        <v/>
      </c>
      <c r="G43" s="376">
        <v>0</v>
      </c>
      <c r="H43" s="32" t="str">
        <f t="shared" ref="H43" si="50">IFERROR(G43*100/G$4,"")</f>
        <v/>
      </c>
      <c r="I43" s="389">
        <f t="shared" si="46"/>
        <v>0</v>
      </c>
      <c r="J43" s="332" t="str">
        <f t="shared" si="4"/>
        <v xml:space="preserve"> </v>
      </c>
      <c r="K43" s="515"/>
      <c r="L43" s="376">
        <v>0</v>
      </c>
      <c r="M43" s="286" t="str">
        <f t="shared" si="22"/>
        <v/>
      </c>
      <c r="N43" s="376">
        <v>0</v>
      </c>
      <c r="O43" s="32" t="str">
        <f t="shared" si="23"/>
        <v/>
      </c>
      <c r="P43" s="389">
        <f t="shared" si="47"/>
        <v>0</v>
      </c>
      <c r="Q43" s="332" t="str">
        <f t="shared" si="5"/>
        <v xml:space="preserve"> </v>
      </c>
    </row>
    <row r="44" spans="1:17" ht="15.75" hidden="1" outlineLevel="1" x14ac:dyDescent="0.25">
      <c r="A44" s="310"/>
      <c r="B44" s="49">
        <v>624</v>
      </c>
      <c r="C44" s="277" t="str">
        <f>IFERROR(VLOOKUP(B44,'Datos de Control'!$C$2:$D$894,2),"")</f>
        <v>Transportes</v>
      </c>
      <c r="D44" s="515"/>
      <c r="E44" s="381">
        <v>0</v>
      </c>
      <c r="F44" s="286" t="str">
        <f t="shared" si="20"/>
        <v/>
      </c>
      <c r="G44" s="376">
        <v>0</v>
      </c>
      <c r="H44" s="32" t="str">
        <f t="shared" ref="H44" si="51">IFERROR(G44*100/G$4,"")</f>
        <v/>
      </c>
      <c r="I44" s="389">
        <f t="shared" si="46"/>
        <v>0</v>
      </c>
      <c r="J44" s="332" t="str">
        <f t="shared" si="4"/>
        <v xml:space="preserve"> </v>
      </c>
      <c r="K44" s="515"/>
      <c r="L44" s="376">
        <v>0</v>
      </c>
      <c r="M44" s="286" t="str">
        <f t="shared" si="22"/>
        <v/>
      </c>
      <c r="N44" s="376">
        <v>0</v>
      </c>
      <c r="O44" s="32" t="str">
        <f t="shared" si="23"/>
        <v/>
      </c>
      <c r="P44" s="389">
        <f t="shared" si="47"/>
        <v>0</v>
      </c>
      <c r="Q44" s="332" t="str">
        <f t="shared" si="5"/>
        <v xml:space="preserve"> </v>
      </c>
    </row>
    <row r="45" spans="1:17" ht="15.75" hidden="1" outlineLevel="1" x14ac:dyDescent="0.25">
      <c r="A45" s="310"/>
      <c r="B45" s="49">
        <v>625</v>
      </c>
      <c r="C45" s="277" t="str">
        <f>IFERROR(VLOOKUP(B45,'Datos de Control'!$C$2:$D$894,2),"")</f>
        <v>Primas de seguros</v>
      </c>
      <c r="D45" s="515"/>
      <c r="E45" s="381">
        <v>0</v>
      </c>
      <c r="F45" s="286" t="str">
        <f t="shared" si="20"/>
        <v/>
      </c>
      <c r="G45" s="376">
        <v>0</v>
      </c>
      <c r="H45" s="32" t="str">
        <f t="shared" ref="H45" si="52">IFERROR(G45*100/G$4,"")</f>
        <v/>
      </c>
      <c r="I45" s="389">
        <f t="shared" si="46"/>
        <v>0</v>
      </c>
      <c r="J45" s="332" t="str">
        <f t="shared" si="4"/>
        <v xml:space="preserve"> </v>
      </c>
      <c r="K45" s="515"/>
      <c r="L45" s="376">
        <v>0</v>
      </c>
      <c r="M45" s="286" t="str">
        <f t="shared" si="22"/>
        <v/>
      </c>
      <c r="N45" s="376">
        <v>0</v>
      </c>
      <c r="O45" s="32" t="str">
        <f t="shared" si="23"/>
        <v/>
      </c>
      <c r="P45" s="389">
        <f t="shared" si="47"/>
        <v>0</v>
      </c>
      <c r="Q45" s="332" t="str">
        <f t="shared" si="5"/>
        <v xml:space="preserve"> </v>
      </c>
    </row>
    <row r="46" spans="1:17" ht="15.75" hidden="1" outlineLevel="1" x14ac:dyDescent="0.25">
      <c r="A46" s="310"/>
      <c r="B46" s="49">
        <v>626</v>
      </c>
      <c r="C46" s="277" t="str">
        <f>IFERROR(VLOOKUP(B46,'Datos de Control'!$C$2:$D$894,2),"")</f>
        <v>Servicios bancarios y similares</v>
      </c>
      <c r="D46" s="515"/>
      <c r="E46" s="381">
        <v>0</v>
      </c>
      <c r="F46" s="286" t="str">
        <f t="shared" si="20"/>
        <v/>
      </c>
      <c r="G46" s="376">
        <v>0</v>
      </c>
      <c r="H46" s="32" t="str">
        <f t="shared" ref="H46" si="53">IFERROR(G46*100/G$4,"")</f>
        <v/>
      </c>
      <c r="I46" s="389">
        <f t="shared" si="46"/>
        <v>0</v>
      </c>
      <c r="J46" s="332" t="str">
        <f t="shared" si="4"/>
        <v xml:space="preserve"> </v>
      </c>
      <c r="K46" s="515"/>
      <c r="L46" s="376">
        <v>0</v>
      </c>
      <c r="M46" s="286" t="str">
        <f t="shared" si="22"/>
        <v/>
      </c>
      <c r="N46" s="376">
        <v>0</v>
      </c>
      <c r="O46" s="32" t="str">
        <f t="shared" si="23"/>
        <v/>
      </c>
      <c r="P46" s="389">
        <f t="shared" si="47"/>
        <v>0</v>
      </c>
      <c r="Q46" s="332" t="str">
        <f t="shared" si="5"/>
        <v xml:space="preserve"> </v>
      </c>
    </row>
    <row r="47" spans="1:17" ht="15.75" hidden="1" outlineLevel="1" x14ac:dyDescent="0.25">
      <c r="A47" s="310"/>
      <c r="B47" s="49">
        <v>627</v>
      </c>
      <c r="C47" s="277" t="str">
        <f>IFERROR(VLOOKUP(B47,'Datos de Control'!$C$2:$D$894,2),"")</f>
        <v>Publicidad, propaganda y relaciones públicas</v>
      </c>
      <c r="D47" s="515"/>
      <c r="E47" s="381">
        <v>0</v>
      </c>
      <c r="F47" s="286" t="str">
        <f t="shared" si="20"/>
        <v/>
      </c>
      <c r="G47" s="376">
        <v>0</v>
      </c>
      <c r="H47" s="32" t="str">
        <f t="shared" ref="H47" si="54">IFERROR(G47*100/G$4,"")</f>
        <v/>
      </c>
      <c r="I47" s="389">
        <f t="shared" si="46"/>
        <v>0</v>
      </c>
      <c r="J47" s="332" t="str">
        <f t="shared" si="4"/>
        <v xml:space="preserve"> </v>
      </c>
      <c r="K47" s="515"/>
      <c r="L47" s="376">
        <v>0</v>
      </c>
      <c r="M47" s="286" t="str">
        <f t="shared" si="22"/>
        <v/>
      </c>
      <c r="N47" s="376">
        <v>0</v>
      </c>
      <c r="O47" s="32" t="str">
        <f t="shared" si="23"/>
        <v/>
      </c>
      <c r="P47" s="389">
        <f t="shared" si="47"/>
        <v>0</v>
      </c>
      <c r="Q47" s="332" t="str">
        <f t="shared" si="5"/>
        <v xml:space="preserve"> </v>
      </c>
    </row>
    <row r="48" spans="1:17" ht="15.75" hidden="1" outlineLevel="1" x14ac:dyDescent="0.25">
      <c r="A48" s="310"/>
      <c r="B48" s="49">
        <v>628</v>
      </c>
      <c r="C48" s="277" t="str">
        <f>IFERROR(VLOOKUP(B48,'Datos de Control'!$C$2:$D$894,2),"")</f>
        <v>Suministros</v>
      </c>
      <c r="D48" s="515"/>
      <c r="E48" s="381">
        <v>0</v>
      </c>
      <c r="F48" s="286" t="str">
        <f t="shared" si="20"/>
        <v/>
      </c>
      <c r="G48" s="376">
        <v>0</v>
      </c>
      <c r="H48" s="32" t="str">
        <f t="shared" ref="H48" si="55">IFERROR(G48*100/G$4,"")</f>
        <v/>
      </c>
      <c r="I48" s="389">
        <f t="shared" si="46"/>
        <v>0</v>
      </c>
      <c r="J48" s="332" t="str">
        <f t="shared" si="4"/>
        <v xml:space="preserve"> </v>
      </c>
      <c r="K48" s="515"/>
      <c r="L48" s="376">
        <v>0</v>
      </c>
      <c r="M48" s="286" t="str">
        <f t="shared" si="22"/>
        <v/>
      </c>
      <c r="N48" s="376">
        <v>0</v>
      </c>
      <c r="O48" s="32" t="str">
        <f t="shared" si="23"/>
        <v/>
      </c>
      <c r="P48" s="389">
        <f t="shared" si="47"/>
        <v>0</v>
      </c>
      <c r="Q48" s="332" t="str">
        <f t="shared" si="5"/>
        <v xml:space="preserve"> </v>
      </c>
    </row>
    <row r="49" spans="1:17" ht="15.75" hidden="1" outlineLevel="1" x14ac:dyDescent="0.25">
      <c r="A49" s="310"/>
      <c r="B49" s="49">
        <v>629</v>
      </c>
      <c r="C49" s="277" t="str">
        <f>IFERROR(VLOOKUP(B49,'Datos de Control'!$C$2:$D$894,2),"")</f>
        <v>Otros servicios</v>
      </c>
      <c r="D49" s="515"/>
      <c r="E49" s="381">
        <v>0</v>
      </c>
      <c r="F49" s="286" t="str">
        <f t="shared" si="20"/>
        <v/>
      </c>
      <c r="G49" s="376">
        <v>0</v>
      </c>
      <c r="H49" s="32" t="str">
        <f t="shared" ref="H49" si="56">IFERROR(G49*100/G$4,"")</f>
        <v/>
      </c>
      <c r="I49" s="389">
        <f t="shared" si="46"/>
        <v>0</v>
      </c>
      <c r="J49" s="332" t="str">
        <f t="shared" si="4"/>
        <v xml:space="preserve"> </v>
      </c>
      <c r="K49" s="515"/>
      <c r="L49" s="376">
        <v>0</v>
      </c>
      <c r="M49" s="286" t="str">
        <f t="shared" si="22"/>
        <v/>
      </c>
      <c r="N49" s="376">
        <v>0</v>
      </c>
      <c r="O49" s="32" t="str">
        <f t="shared" si="23"/>
        <v/>
      </c>
      <c r="P49" s="389">
        <f t="shared" si="47"/>
        <v>0</v>
      </c>
      <c r="Q49" s="332" t="str">
        <f t="shared" si="5"/>
        <v xml:space="preserve"> </v>
      </c>
    </row>
    <row r="50" spans="1:17" ht="15.75" hidden="1" outlineLevel="1" x14ac:dyDescent="0.25">
      <c r="A50" s="310"/>
      <c r="B50" s="49">
        <v>631</v>
      </c>
      <c r="C50" s="277" t="str">
        <f>IFERROR(VLOOKUP(B50,'Datos de Control'!$C$2:$D$894,2),"")</f>
        <v>Otros tributos</v>
      </c>
      <c r="D50" s="515"/>
      <c r="E50" s="381">
        <v>0</v>
      </c>
      <c r="F50" s="286" t="str">
        <f t="shared" si="20"/>
        <v/>
      </c>
      <c r="G50" s="376">
        <v>0</v>
      </c>
      <c r="H50" s="32" t="str">
        <f t="shared" ref="H50" si="57">IFERROR(G50*100/G$4,"")</f>
        <v/>
      </c>
      <c r="I50" s="389">
        <f t="shared" si="46"/>
        <v>0</v>
      </c>
      <c r="J50" s="332" t="str">
        <f t="shared" si="4"/>
        <v xml:space="preserve"> </v>
      </c>
      <c r="K50" s="515"/>
      <c r="L50" s="376">
        <v>0</v>
      </c>
      <c r="M50" s="286" t="str">
        <f t="shared" si="22"/>
        <v/>
      </c>
      <c r="N50" s="376">
        <v>0</v>
      </c>
      <c r="O50" s="32" t="str">
        <f t="shared" si="23"/>
        <v/>
      </c>
      <c r="P50" s="389">
        <f t="shared" si="47"/>
        <v>0</v>
      </c>
      <c r="Q50" s="332" t="str">
        <f t="shared" si="5"/>
        <v xml:space="preserve"> </v>
      </c>
    </row>
    <row r="51" spans="1:17" ht="15.75" hidden="1" outlineLevel="1" x14ac:dyDescent="0.25">
      <c r="A51" s="310"/>
      <c r="B51" s="49">
        <v>650</v>
      </c>
      <c r="C51" s="277" t="str">
        <f>IFERROR(VLOOKUP(B51,'Datos de Control'!$C$2:$D$894,2),"")</f>
        <v>Pérdidas de créditos comerciales</v>
      </c>
      <c r="D51" s="515"/>
      <c r="E51" s="381">
        <v>0</v>
      </c>
      <c r="F51" s="286" t="str">
        <f t="shared" si="20"/>
        <v/>
      </c>
      <c r="G51" s="376">
        <v>0</v>
      </c>
      <c r="H51" s="32" t="str">
        <f t="shared" ref="H51" si="58">IFERROR(G51*100/G$4,"")</f>
        <v/>
      </c>
      <c r="I51" s="389">
        <f t="shared" si="46"/>
        <v>0</v>
      </c>
      <c r="J51" s="332" t="str">
        <f t="shared" si="4"/>
        <v xml:space="preserve"> </v>
      </c>
      <c r="K51" s="515"/>
      <c r="L51" s="376">
        <v>0</v>
      </c>
      <c r="M51" s="286" t="str">
        <f t="shared" si="22"/>
        <v/>
      </c>
      <c r="N51" s="376">
        <v>0</v>
      </c>
      <c r="O51" s="32" t="str">
        <f t="shared" si="23"/>
        <v/>
      </c>
      <c r="P51" s="389">
        <f t="shared" si="47"/>
        <v>0</v>
      </c>
      <c r="Q51" s="332" t="str">
        <f t="shared" si="5"/>
        <v xml:space="preserve"> </v>
      </c>
    </row>
    <row r="52" spans="1:17" ht="15.75" hidden="1" outlineLevel="1" x14ac:dyDescent="0.25">
      <c r="A52" s="310"/>
      <c r="B52" s="49">
        <v>694</v>
      </c>
      <c r="C52" s="277" t="str">
        <f>IFERROR(VLOOKUP(B52,'Datos de Control'!$C$2:$D$894,2),"")</f>
        <v>Pérdidas por deterioro de créditos op. incobrables</v>
      </c>
      <c r="D52" s="515"/>
      <c r="E52" s="381">
        <v>0</v>
      </c>
      <c r="F52" s="286" t="str">
        <f t="shared" si="20"/>
        <v/>
      </c>
      <c r="G52" s="376">
        <v>0</v>
      </c>
      <c r="H52" s="32" t="str">
        <f t="shared" ref="H52" si="59">IFERROR(G52*100/G$4,"")</f>
        <v/>
      </c>
      <c r="I52" s="389">
        <f t="shared" si="46"/>
        <v>0</v>
      </c>
      <c r="J52" s="332" t="str">
        <f t="shared" si="4"/>
        <v xml:space="preserve"> </v>
      </c>
      <c r="K52" s="515"/>
      <c r="L52" s="376">
        <v>0</v>
      </c>
      <c r="M52" s="286" t="str">
        <f t="shared" si="22"/>
        <v/>
      </c>
      <c r="N52" s="376">
        <v>0</v>
      </c>
      <c r="O52" s="32" t="str">
        <f t="shared" si="23"/>
        <v/>
      </c>
      <c r="P52" s="389">
        <f t="shared" si="47"/>
        <v>0</v>
      </c>
      <c r="Q52" s="332" t="str">
        <f t="shared" si="5"/>
        <v xml:space="preserve"> </v>
      </c>
    </row>
    <row r="53" spans="1:17" ht="15.75" hidden="1" outlineLevel="1" x14ac:dyDescent="0.25">
      <c r="A53" s="310"/>
      <c r="B53" s="49">
        <v>678</v>
      </c>
      <c r="C53" s="277" t="str">
        <f>IFERROR(VLOOKUP(B53,'Datos de Control'!$C$2:$D$894,2),"")</f>
        <v>Gastos excepcionales</v>
      </c>
      <c r="D53" s="515"/>
      <c r="E53" s="381">
        <v>0</v>
      </c>
      <c r="F53" s="286" t="str">
        <f t="shared" si="20"/>
        <v/>
      </c>
      <c r="G53" s="376">
        <v>0</v>
      </c>
      <c r="H53" s="32" t="str">
        <f t="shared" ref="H53" si="60">IFERROR(G53*100/G$4,"")</f>
        <v/>
      </c>
      <c r="I53" s="389">
        <f t="shared" si="46"/>
        <v>0</v>
      </c>
      <c r="J53" s="332" t="str">
        <f t="shared" si="4"/>
        <v xml:space="preserve"> </v>
      </c>
      <c r="K53" s="515"/>
      <c r="L53" s="376">
        <v>0</v>
      </c>
      <c r="M53" s="286" t="str">
        <f t="shared" si="22"/>
        <v/>
      </c>
      <c r="N53" s="376">
        <v>0</v>
      </c>
      <c r="O53" s="32" t="str">
        <f t="shared" si="23"/>
        <v/>
      </c>
      <c r="P53" s="389">
        <f t="shared" si="47"/>
        <v>0</v>
      </c>
      <c r="Q53" s="332" t="str">
        <f t="shared" si="5"/>
        <v xml:space="preserve"> </v>
      </c>
    </row>
    <row r="54" spans="1:17" ht="15.75" hidden="1" outlineLevel="1" x14ac:dyDescent="0.25">
      <c r="A54" s="310"/>
      <c r="B54" s="49">
        <v>778</v>
      </c>
      <c r="C54" s="277" t="str">
        <f>IFERROR(VLOOKUP(B54,'Datos de Control'!$C$2:$D$894,2),"")</f>
        <v>Ingresos excepcionales</v>
      </c>
      <c r="D54" s="515"/>
      <c r="E54" s="381">
        <v>0</v>
      </c>
      <c r="F54" s="286" t="str">
        <f t="shared" si="20"/>
        <v/>
      </c>
      <c r="G54" s="376">
        <v>0</v>
      </c>
      <c r="H54" s="32" t="str">
        <f t="shared" ref="H54" si="61">IFERROR(G54*100/G$4,"")</f>
        <v/>
      </c>
      <c r="I54" s="389">
        <f t="shared" si="46"/>
        <v>0</v>
      </c>
      <c r="J54" s="332" t="str">
        <f t="shared" si="4"/>
        <v xml:space="preserve"> </v>
      </c>
      <c r="K54" s="515"/>
      <c r="L54" s="376">
        <v>0</v>
      </c>
      <c r="M54" s="286" t="str">
        <f t="shared" si="22"/>
        <v/>
      </c>
      <c r="N54" s="376">
        <v>0</v>
      </c>
      <c r="O54" s="32" t="str">
        <f t="shared" si="23"/>
        <v/>
      </c>
      <c r="P54" s="389">
        <f t="shared" si="47"/>
        <v>0</v>
      </c>
      <c r="Q54" s="332" t="str">
        <f t="shared" si="5"/>
        <v xml:space="preserve"> </v>
      </c>
    </row>
    <row r="55" spans="1:17" ht="15" hidden="1" customHeight="1" outlineLevel="1" x14ac:dyDescent="0.25">
      <c r="A55" s="312"/>
      <c r="B55" s="297"/>
      <c r="C55" s="282" t="str">
        <f>IFERROR(VLOOKUP(B55,'Datos de Control'!$C$2:$D$894,2),"")</f>
        <v/>
      </c>
      <c r="D55" s="515"/>
      <c r="E55" s="382"/>
      <c r="F55" s="287" t="str">
        <f t="shared" si="20"/>
        <v/>
      </c>
      <c r="G55" s="377"/>
      <c r="H55" s="35" t="str">
        <f t="shared" ref="H55" si="62">IFERROR(G55*100/G$4,"")</f>
        <v/>
      </c>
      <c r="I55" s="388"/>
      <c r="J55" s="333" t="str">
        <f t="shared" si="4"/>
        <v xml:space="preserve"> </v>
      </c>
      <c r="K55" s="515"/>
      <c r="L55" s="377"/>
      <c r="M55" s="287" t="str">
        <f t="shared" si="22"/>
        <v/>
      </c>
      <c r="N55" s="377"/>
      <c r="O55" s="35" t="str">
        <f t="shared" si="23"/>
        <v/>
      </c>
      <c r="P55" s="388"/>
      <c r="Q55" s="333" t="str">
        <f t="shared" si="5"/>
        <v xml:space="preserve"> </v>
      </c>
    </row>
    <row r="56" spans="1:17" s="29" customFormat="1" ht="15.75" customHeight="1" collapsed="1" x14ac:dyDescent="0.25">
      <c r="A56" s="493" t="s">
        <v>26</v>
      </c>
      <c r="B56" s="494"/>
      <c r="C56" s="517"/>
      <c r="D56" s="515"/>
      <c r="E56" s="380">
        <f>SUM(E57:E60)</f>
        <v>0</v>
      </c>
      <c r="F56" s="288" t="str">
        <f t="shared" si="20"/>
        <v/>
      </c>
      <c r="G56" s="378">
        <f>SUM(G57:G60)</f>
        <v>0</v>
      </c>
      <c r="H56" s="37" t="str">
        <f t="shared" ref="H56" si="63">IFERROR(G56*100/G$4,"")</f>
        <v/>
      </c>
      <c r="I56" s="386">
        <f>+E56-G56</f>
        <v>0</v>
      </c>
      <c r="J56" s="331" t="str">
        <f t="shared" si="4"/>
        <v xml:space="preserve"> </v>
      </c>
      <c r="K56" s="515"/>
      <c r="L56" s="378">
        <f>SUM(L57:L60)</f>
        <v>0</v>
      </c>
      <c r="M56" s="288" t="str">
        <f t="shared" si="22"/>
        <v/>
      </c>
      <c r="N56" s="378">
        <f>SUM(N57:N60)</f>
        <v>0</v>
      </c>
      <c r="O56" s="37" t="str">
        <f t="shared" si="23"/>
        <v/>
      </c>
      <c r="P56" s="386">
        <f>+L56-N56</f>
        <v>0</v>
      </c>
      <c r="Q56" s="331" t="str">
        <f t="shared" si="5"/>
        <v xml:space="preserve"> </v>
      </c>
    </row>
    <row r="57" spans="1:17" ht="15.75" hidden="1" outlineLevel="1" x14ac:dyDescent="0.25">
      <c r="A57" s="310"/>
      <c r="B57" s="49">
        <v>680</v>
      </c>
      <c r="C57" s="277" t="str">
        <f>IFERROR(VLOOKUP(B57,'Datos de Control'!$C$2:$D$894,2),"")</f>
        <v>Amortización del inmovilizado intangible</v>
      </c>
      <c r="D57" s="515"/>
      <c r="E57" s="381">
        <v>0</v>
      </c>
      <c r="F57" s="286" t="str">
        <f t="shared" si="20"/>
        <v/>
      </c>
      <c r="G57" s="376">
        <v>0</v>
      </c>
      <c r="H57" s="32" t="str">
        <f t="shared" ref="H57" si="64">IFERROR(G57*100/G$4,"")</f>
        <v/>
      </c>
      <c r="I57" s="389">
        <f t="shared" ref="I57:I59" si="65">+E57-G57</f>
        <v>0</v>
      </c>
      <c r="J57" s="332" t="str">
        <f t="shared" si="4"/>
        <v xml:space="preserve"> </v>
      </c>
      <c r="K57" s="515"/>
      <c r="L57" s="376">
        <v>0</v>
      </c>
      <c r="M57" s="286" t="str">
        <f t="shared" si="22"/>
        <v/>
      </c>
      <c r="N57" s="376">
        <v>0</v>
      </c>
      <c r="O57" s="32" t="str">
        <f t="shared" si="23"/>
        <v/>
      </c>
      <c r="P57" s="389">
        <f t="shared" ref="P57:P59" si="66">+L57-N57</f>
        <v>0</v>
      </c>
      <c r="Q57" s="332" t="str">
        <f t="shared" si="5"/>
        <v xml:space="preserve"> </v>
      </c>
    </row>
    <row r="58" spans="1:17" ht="15.75" hidden="1" outlineLevel="1" x14ac:dyDescent="0.25">
      <c r="A58" s="310"/>
      <c r="B58" s="49">
        <v>681</v>
      </c>
      <c r="C58" s="277" t="str">
        <f>IFERROR(VLOOKUP(B58,'Datos de Control'!$C$2:$D$894,2),"")</f>
        <v>Amortización del inmovilizado material</v>
      </c>
      <c r="D58" s="515"/>
      <c r="E58" s="381">
        <v>0</v>
      </c>
      <c r="F58" s="286" t="str">
        <f t="shared" si="20"/>
        <v/>
      </c>
      <c r="G58" s="376">
        <v>0</v>
      </c>
      <c r="H58" s="32" t="str">
        <f t="shared" ref="H58" si="67">IFERROR(G58*100/G$4,"")</f>
        <v/>
      </c>
      <c r="I58" s="389">
        <f t="shared" si="65"/>
        <v>0</v>
      </c>
      <c r="J58" s="332" t="str">
        <f t="shared" si="4"/>
        <v xml:space="preserve"> </v>
      </c>
      <c r="K58" s="515"/>
      <c r="L58" s="376">
        <v>0</v>
      </c>
      <c r="M58" s="286" t="str">
        <f t="shared" si="22"/>
        <v/>
      </c>
      <c r="N58" s="376">
        <v>0</v>
      </c>
      <c r="O58" s="32" t="str">
        <f t="shared" si="23"/>
        <v/>
      </c>
      <c r="P58" s="389">
        <f t="shared" si="66"/>
        <v>0</v>
      </c>
      <c r="Q58" s="332" t="str">
        <f t="shared" si="5"/>
        <v xml:space="preserve"> </v>
      </c>
    </row>
    <row r="59" spans="1:17" ht="15.75" hidden="1" outlineLevel="1" x14ac:dyDescent="0.25">
      <c r="A59" s="310"/>
      <c r="B59" s="49">
        <v>682</v>
      </c>
      <c r="C59" s="277" t="str">
        <f>IFERROR(VLOOKUP(B59,'Datos de Control'!$C$2:$D$894,2),"")</f>
        <v>Amortización e las inversiones inmobiliarias</v>
      </c>
      <c r="D59" s="515"/>
      <c r="E59" s="381">
        <v>0</v>
      </c>
      <c r="F59" s="286" t="str">
        <f t="shared" si="20"/>
        <v/>
      </c>
      <c r="G59" s="376">
        <v>0</v>
      </c>
      <c r="H59" s="32" t="str">
        <f t="shared" ref="H59" si="68">IFERROR(G59*100/G$4,"")</f>
        <v/>
      </c>
      <c r="I59" s="389">
        <f t="shared" si="65"/>
        <v>0</v>
      </c>
      <c r="J59" s="332" t="str">
        <f t="shared" si="4"/>
        <v xml:space="preserve"> </v>
      </c>
      <c r="K59" s="515"/>
      <c r="L59" s="376">
        <v>0</v>
      </c>
      <c r="M59" s="286" t="str">
        <f t="shared" si="22"/>
        <v/>
      </c>
      <c r="N59" s="376">
        <v>0</v>
      </c>
      <c r="O59" s="32" t="str">
        <f t="shared" si="23"/>
        <v/>
      </c>
      <c r="P59" s="389">
        <f t="shared" si="66"/>
        <v>0</v>
      </c>
      <c r="Q59" s="332" t="str">
        <f t="shared" si="5"/>
        <v xml:space="preserve"> </v>
      </c>
    </row>
    <row r="60" spans="1:17" ht="15" hidden="1" customHeight="1" outlineLevel="1" x14ac:dyDescent="0.25">
      <c r="A60" s="312"/>
      <c r="B60" s="297"/>
      <c r="C60" s="282" t="str">
        <f>IFERROR(VLOOKUP(B60,'Datos de Control'!$C$2:$D$894,2),"")</f>
        <v/>
      </c>
      <c r="D60" s="515"/>
      <c r="E60" s="382"/>
      <c r="F60" s="287" t="str">
        <f t="shared" si="20"/>
        <v/>
      </c>
      <c r="G60" s="377"/>
      <c r="H60" s="35" t="str">
        <f t="shared" ref="H60" si="69">IFERROR(G60*100/G$4,"")</f>
        <v/>
      </c>
      <c r="I60" s="388"/>
      <c r="J60" s="333" t="str">
        <f t="shared" si="4"/>
        <v xml:space="preserve"> </v>
      </c>
      <c r="K60" s="515"/>
      <c r="L60" s="377"/>
      <c r="M60" s="287" t="str">
        <f t="shared" si="22"/>
        <v/>
      </c>
      <c r="N60" s="377"/>
      <c r="O60" s="35" t="str">
        <f t="shared" si="23"/>
        <v/>
      </c>
      <c r="P60" s="388"/>
      <c r="Q60" s="333" t="str">
        <f t="shared" si="5"/>
        <v xml:space="preserve"> </v>
      </c>
    </row>
    <row r="61" spans="1:17" s="29" customFormat="1" ht="15.75" customHeight="1" collapsed="1" x14ac:dyDescent="0.25">
      <c r="A61" s="493" t="s">
        <v>27</v>
      </c>
      <c r="B61" s="494"/>
      <c r="C61" s="517"/>
      <c r="D61" s="515"/>
      <c r="E61" s="380">
        <f>SUM(E62:E64)</f>
        <v>0</v>
      </c>
      <c r="F61" s="288" t="str">
        <f t="shared" si="20"/>
        <v/>
      </c>
      <c r="G61" s="378">
        <f>SUM(G62:G64)</f>
        <v>0</v>
      </c>
      <c r="H61" s="37" t="str">
        <f t="shared" ref="H61" si="70">IFERROR(G61*100/G$4,"")</f>
        <v/>
      </c>
      <c r="I61" s="386">
        <f>+E61-G61</f>
        <v>0</v>
      </c>
      <c r="J61" s="331" t="str">
        <f t="shared" si="4"/>
        <v xml:space="preserve"> </v>
      </c>
      <c r="K61" s="515"/>
      <c r="L61" s="378">
        <f>SUM(L62:L64)</f>
        <v>0</v>
      </c>
      <c r="M61" s="288" t="str">
        <f t="shared" si="22"/>
        <v/>
      </c>
      <c r="N61" s="378">
        <f>SUM(N62:N64)</f>
        <v>0</v>
      </c>
      <c r="O61" s="37" t="str">
        <f t="shared" si="23"/>
        <v/>
      </c>
      <c r="P61" s="386">
        <f>+L61-N61</f>
        <v>0</v>
      </c>
      <c r="Q61" s="331" t="str">
        <f t="shared" si="5"/>
        <v xml:space="preserve"> </v>
      </c>
    </row>
    <row r="62" spans="1:17" ht="15.75" hidden="1" customHeight="1" outlineLevel="1" x14ac:dyDescent="0.25">
      <c r="A62" s="310"/>
      <c r="B62" s="49">
        <v>746</v>
      </c>
      <c r="C62" s="277" t="str">
        <f>IFERROR(VLOOKUP(B62,'Datos de Control'!$C$2:$D$894,2),"")</f>
        <v>Sub., donac. y leg. de capital, transf. rtado. ejerc.</v>
      </c>
      <c r="D62" s="515"/>
      <c r="E62" s="381">
        <v>0</v>
      </c>
      <c r="F62" s="286" t="str">
        <f t="shared" si="20"/>
        <v/>
      </c>
      <c r="G62" s="376">
        <v>0</v>
      </c>
      <c r="H62" s="32" t="str">
        <f t="shared" ref="H62" si="71">IFERROR(G62*100/G$4,"")</f>
        <v/>
      </c>
      <c r="I62" s="389">
        <f t="shared" ref="I62" si="72">+E62-G62</f>
        <v>0</v>
      </c>
      <c r="J62" s="332" t="str">
        <f t="shared" si="4"/>
        <v xml:space="preserve"> </v>
      </c>
      <c r="K62" s="515"/>
      <c r="L62" s="376">
        <v>0</v>
      </c>
      <c r="M62" s="286" t="str">
        <f t="shared" si="22"/>
        <v/>
      </c>
      <c r="N62" s="376">
        <v>0</v>
      </c>
      <c r="O62" s="32" t="str">
        <f t="shared" si="23"/>
        <v/>
      </c>
      <c r="P62" s="389">
        <f t="shared" ref="P62:P63" si="73">+L62-N62</f>
        <v>0</v>
      </c>
      <c r="Q62" s="332" t="str">
        <f t="shared" si="5"/>
        <v xml:space="preserve"> </v>
      </c>
    </row>
    <row r="63" spans="1:17" ht="15.75" hidden="1" customHeight="1" outlineLevel="1" x14ac:dyDescent="0.25">
      <c r="A63" s="310"/>
      <c r="B63" s="49"/>
      <c r="C63" s="277" t="str">
        <f>IFERROR(VLOOKUP(B63,'Datos de Control'!$C$2:$D$894,2),"")</f>
        <v/>
      </c>
      <c r="D63" s="515"/>
      <c r="E63" s="381">
        <v>0</v>
      </c>
      <c r="F63" s="286" t="str">
        <f t="shared" ref="F63" si="74">IFERROR(E63*100/E$4,"")</f>
        <v/>
      </c>
      <c r="G63" s="376">
        <v>0</v>
      </c>
      <c r="H63" s="32" t="str">
        <f t="shared" ref="H63" si="75">IFERROR(G63*100/G$4,"")</f>
        <v/>
      </c>
      <c r="I63" s="389">
        <f t="shared" ref="I63" si="76">+E63-G63</f>
        <v>0</v>
      </c>
      <c r="J63" s="332" t="str">
        <f t="shared" ref="J63" si="77">IFERROR(IF(E63=0," ",I63*100/G63),"")</f>
        <v xml:space="preserve"> </v>
      </c>
      <c r="K63" s="515"/>
      <c r="L63" s="376">
        <v>0</v>
      </c>
      <c r="M63" s="286" t="str">
        <f t="shared" si="22"/>
        <v/>
      </c>
      <c r="N63" s="376">
        <v>0</v>
      </c>
      <c r="O63" s="32" t="str">
        <f t="shared" si="23"/>
        <v/>
      </c>
      <c r="P63" s="389">
        <f t="shared" si="73"/>
        <v>0</v>
      </c>
      <c r="Q63" s="332" t="str">
        <f t="shared" si="5"/>
        <v xml:space="preserve"> </v>
      </c>
    </row>
    <row r="64" spans="1:17" ht="15" hidden="1" customHeight="1" outlineLevel="1" x14ac:dyDescent="0.25">
      <c r="A64" s="312"/>
      <c r="B64" s="297"/>
      <c r="C64" s="282" t="str">
        <f>IFERROR(VLOOKUP(B64,'Datos de Control'!$C$2:$D$894,2),"")</f>
        <v/>
      </c>
      <c r="D64" s="515"/>
      <c r="E64" s="382"/>
      <c r="F64" s="287" t="str">
        <f t="shared" si="20"/>
        <v/>
      </c>
      <c r="G64" s="377"/>
      <c r="H64" s="35" t="str">
        <f t="shared" ref="H64:H66" si="78">IFERROR(G64*100/G$4,"")</f>
        <v/>
      </c>
      <c r="I64" s="388"/>
      <c r="J64" s="333" t="str">
        <f t="shared" si="4"/>
        <v xml:space="preserve"> </v>
      </c>
      <c r="K64" s="515"/>
      <c r="L64" s="377"/>
      <c r="M64" s="287" t="str">
        <f t="shared" si="22"/>
        <v/>
      </c>
      <c r="N64" s="377"/>
      <c r="O64" s="35" t="str">
        <f t="shared" si="23"/>
        <v/>
      </c>
      <c r="P64" s="388"/>
      <c r="Q64" s="333" t="str">
        <f t="shared" si="5"/>
        <v xml:space="preserve"> </v>
      </c>
    </row>
    <row r="65" spans="1:17" s="29" customFormat="1" ht="15.75" customHeight="1" collapsed="1" x14ac:dyDescent="0.25">
      <c r="A65" s="493" t="s">
        <v>944</v>
      </c>
      <c r="B65" s="494"/>
      <c r="C65" s="517"/>
      <c r="D65" s="515"/>
      <c r="E65" s="380">
        <f>SUM(E66:E67)</f>
        <v>0</v>
      </c>
      <c r="F65" s="288" t="str">
        <f t="shared" ref="F65:F67" si="79">IFERROR(E65*100/E$4,"")</f>
        <v/>
      </c>
      <c r="G65" s="378">
        <f>SUM(G66:G67)</f>
        <v>0</v>
      </c>
      <c r="H65" s="37" t="str">
        <f t="shared" si="78"/>
        <v/>
      </c>
      <c r="I65" s="386">
        <f>+E65-G65</f>
        <v>0</v>
      </c>
      <c r="J65" s="331" t="str">
        <f t="shared" ref="J65:J67" si="80">IFERROR(IF(E65=0," ",I65*100/G65),"")</f>
        <v xml:space="preserve"> </v>
      </c>
      <c r="K65" s="515"/>
      <c r="L65" s="378">
        <f>SUM(L66:L67)</f>
        <v>0</v>
      </c>
      <c r="M65" s="288" t="str">
        <f t="shared" si="22"/>
        <v/>
      </c>
      <c r="N65" s="378">
        <f>SUM(N66:N67)</f>
        <v>0</v>
      </c>
      <c r="O65" s="37" t="str">
        <f t="shared" si="23"/>
        <v/>
      </c>
      <c r="P65" s="386">
        <f>+L65-N65</f>
        <v>0</v>
      </c>
      <c r="Q65" s="331" t="str">
        <f t="shared" si="5"/>
        <v xml:space="preserve"> </v>
      </c>
    </row>
    <row r="66" spans="1:17" ht="15.75" hidden="1" customHeight="1" outlineLevel="1" x14ac:dyDescent="0.25">
      <c r="A66" s="310"/>
      <c r="B66" s="49">
        <v>795</v>
      </c>
      <c r="C66" s="277" t="str">
        <f>IFERROR(VLOOKUP(B66,'Datos de Control'!$C$2:$D$894,2),"")</f>
        <v>Exceso de provisiones</v>
      </c>
      <c r="D66" s="515"/>
      <c r="E66" s="381">
        <v>0</v>
      </c>
      <c r="F66" s="286" t="str">
        <f t="shared" si="79"/>
        <v/>
      </c>
      <c r="G66" s="376">
        <v>0</v>
      </c>
      <c r="H66" s="32" t="str">
        <f t="shared" si="78"/>
        <v/>
      </c>
      <c r="I66" s="387">
        <v>0</v>
      </c>
      <c r="J66" s="332" t="str">
        <f t="shared" si="80"/>
        <v xml:space="preserve"> </v>
      </c>
      <c r="K66" s="515"/>
      <c r="L66" s="376">
        <v>0</v>
      </c>
      <c r="M66" s="286" t="str">
        <f t="shared" si="22"/>
        <v/>
      </c>
      <c r="N66" s="376">
        <v>0</v>
      </c>
      <c r="O66" s="32" t="str">
        <f t="shared" si="23"/>
        <v/>
      </c>
      <c r="P66" s="387">
        <v>0</v>
      </c>
      <c r="Q66" s="332" t="str">
        <f t="shared" si="5"/>
        <v xml:space="preserve"> </v>
      </c>
    </row>
    <row r="67" spans="1:17" ht="15" hidden="1" customHeight="1" outlineLevel="1" x14ac:dyDescent="0.25">
      <c r="A67" s="312"/>
      <c r="B67" s="297"/>
      <c r="C67" s="282" t="str">
        <f>IFERROR(VLOOKUP(B67,'Datos de Control'!$C$2:$D$894,2),"")</f>
        <v/>
      </c>
      <c r="D67" s="515"/>
      <c r="E67" s="382"/>
      <c r="F67" s="287" t="str">
        <f t="shared" si="79"/>
        <v/>
      </c>
      <c r="G67" s="377"/>
      <c r="H67" s="35" t="str">
        <f t="shared" ref="H67" si="81">IFERROR(G67*100/G$4,"")</f>
        <v/>
      </c>
      <c r="I67" s="388"/>
      <c r="J67" s="333" t="str">
        <f t="shared" si="80"/>
        <v xml:space="preserve"> </v>
      </c>
      <c r="K67" s="515"/>
      <c r="L67" s="377"/>
      <c r="M67" s="287" t="str">
        <f t="shared" si="22"/>
        <v/>
      </c>
      <c r="N67" s="377"/>
      <c r="O67" s="35" t="str">
        <f t="shared" si="23"/>
        <v/>
      </c>
      <c r="P67" s="388"/>
      <c r="Q67" s="333" t="str">
        <f t="shared" si="5"/>
        <v xml:space="preserve"> </v>
      </c>
    </row>
    <row r="68" spans="1:17" s="29" customFormat="1" ht="16.5" customHeight="1" collapsed="1" thickBot="1" x14ac:dyDescent="0.3">
      <c r="A68" s="493" t="s">
        <v>28</v>
      </c>
      <c r="B68" s="494"/>
      <c r="C68" s="517"/>
      <c r="D68" s="515"/>
      <c r="E68" s="380">
        <f>SUM(E69:E71)</f>
        <v>0</v>
      </c>
      <c r="F68" s="288" t="str">
        <f t="shared" si="20"/>
        <v/>
      </c>
      <c r="G68" s="378">
        <f>SUM(G69:G71)</f>
        <v>0</v>
      </c>
      <c r="H68" s="37" t="str">
        <f t="shared" ref="H68" si="82">IFERROR(G68*100/G$4,"")</f>
        <v/>
      </c>
      <c r="I68" s="386">
        <f>+E68-G68</f>
        <v>0</v>
      </c>
      <c r="J68" s="331" t="str">
        <f t="shared" si="4"/>
        <v xml:space="preserve"> </v>
      </c>
      <c r="K68" s="515"/>
      <c r="L68" s="378">
        <f>SUM(L69:L71)</f>
        <v>0</v>
      </c>
      <c r="M68" s="288" t="str">
        <f t="shared" si="22"/>
        <v/>
      </c>
      <c r="N68" s="378">
        <f>SUM(N69:N71)</f>
        <v>0</v>
      </c>
      <c r="O68" s="37" t="str">
        <f t="shared" si="23"/>
        <v/>
      </c>
      <c r="P68" s="386">
        <f>+L68-N68</f>
        <v>0</v>
      </c>
      <c r="Q68" s="331" t="str">
        <f t="shared" si="5"/>
        <v xml:space="preserve"> </v>
      </c>
    </row>
    <row r="69" spans="1:17" ht="16.5" hidden="1" customHeight="1" outlineLevel="1" x14ac:dyDescent="0.25">
      <c r="A69" s="310"/>
      <c r="B69" s="49">
        <v>671</v>
      </c>
      <c r="C69" s="277" t="str">
        <f>IFERROR(VLOOKUP(B69,'Datos de Control'!$C$2:$D$894,2),"")</f>
        <v>Pérdidas procedentes del inmovilizado material</v>
      </c>
      <c r="D69" s="515"/>
      <c r="E69" s="381">
        <v>0</v>
      </c>
      <c r="F69" s="286" t="str">
        <f t="shared" si="20"/>
        <v/>
      </c>
      <c r="G69" s="376">
        <v>0</v>
      </c>
      <c r="H69" s="32" t="str">
        <f t="shared" ref="H69" si="83">IFERROR(G69*100/G$4,"")</f>
        <v/>
      </c>
      <c r="I69" s="387">
        <v>0</v>
      </c>
      <c r="J69" s="332" t="str">
        <f t="shared" si="4"/>
        <v xml:space="preserve"> </v>
      </c>
      <c r="K69" s="515"/>
      <c r="L69" s="376">
        <v>0</v>
      </c>
      <c r="M69" s="286" t="str">
        <f t="shared" si="22"/>
        <v/>
      </c>
      <c r="N69" s="376">
        <v>0</v>
      </c>
      <c r="O69" s="32" t="str">
        <f t="shared" si="23"/>
        <v/>
      </c>
      <c r="P69" s="387">
        <v>0</v>
      </c>
      <c r="Q69" s="332" t="str">
        <f t="shared" si="5"/>
        <v xml:space="preserve"> </v>
      </c>
    </row>
    <row r="70" spans="1:17" ht="16.5" hidden="1" customHeight="1" outlineLevel="1" x14ac:dyDescent="0.25">
      <c r="A70" s="310"/>
      <c r="B70" s="49">
        <v>771</v>
      </c>
      <c r="C70" s="277" t="str">
        <f>IFERROR(VLOOKUP(B70,'Datos de Control'!$C$2:$D$894,2),"")</f>
        <v>Beneficios procedentes del inmovilizado material</v>
      </c>
      <c r="D70" s="515"/>
      <c r="E70" s="381">
        <v>0</v>
      </c>
      <c r="F70" s="286" t="str">
        <f t="shared" si="20"/>
        <v/>
      </c>
      <c r="G70" s="376">
        <v>0</v>
      </c>
      <c r="H70" s="32" t="str">
        <f t="shared" ref="H70" si="84">IFERROR(G70*100/G$4,"")</f>
        <v/>
      </c>
      <c r="I70" s="387">
        <v>0</v>
      </c>
      <c r="J70" s="332" t="str">
        <f t="shared" si="4"/>
        <v xml:space="preserve"> </v>
      </c>
      <c r="K70" s="515"/>
      <c r="L70" s="376">
        <v>0</v>
      </c>
      <c r="M70" s="286" t="str">
        <f t="shared" si="22"/>
        <v/>
      </c>
      <c r="N70" s="376">
        <v>0</v>
      </c>
      <c r="O70" s="32" t="str">
        <f t="shared" si="23"/>
        <v/>
      </c>
      <c r="P70" s="387">
        <v>0</v>
      </c>
      <c r="Q70" s="332" t="str">
        <f t="shared" si="5"/>
        <v xml:space="preserve"> </v>
      </c>
    </row>
    <row r="71" spans="1:17" ht="15.75" hidden="1" customHeight="1" outlineLevel="1" thickBot="1" x14ac:dyDescent="0.3">
      <c r="A71" s="310"/>
      <c r="B71" s="49"/>
      <c r="C71" s="280" t="str">
        <f>IFERROR(VLOOKUP(B71,'Datos de Control'!$C$2:$D$894,2),"")</f>
        <v/>
      </c>
      <c r="D71" s="515"/>
      <c r="E71" s="383"/>
      <c r="F71" s="290" t="str">
        <f t="shared" si="20"/>
        <v/>
      </c>
      <c r="G71" s="385"/>
      <c r="H71" s="41" t="str">
        <f t="shared" ref="H71" si="85">IFERROR(G71*100/G$4,"")</f>
        <v/>
      </c>
      <c r="I71" s="390"/>
      <c r="J71" s="334" t="str">
        <f t="shared" si="4"/>
        <v xml:space="preserve"> </v>
      </c>
      <c r="K71" s="515"/>
      <c r="L71" s="385"/>
      <c r="M71" s="290" t="str">
        <f t="shared" si="22"/>
        <v/>
      </c>
      <c r="N71" s="385"/>
      <c r="O71" s="41" t="str">
        <f t="shared" si="23"/>
        <v/>
      </c>
      <c r="P71" s="390"/>
      <c r="Q71" s="334" t="str">
        <f t="shared" si="5"/>
        <v xml:space="preserve"> </v>
      </c>
    </row>
    <row r="72" spans="1:17" ht="17.25" customHeight="1" collapsed="1" thickBot="1" x14ac:dyDescent="0.3">
      <c r="A72" s="315"/>
      <c r="B72" s="298"/>
      <c r="C72" s="281" t="s">
        <v>941</v>
      </c>
      <c r="D72" s="515"/>
      <c r="E72" s="379">
        <f>E26+E27+E32+E39+E56+E61+E65+E68</f>
        <v>0</v>
      </c>
      <c r="F72" s="289" t="str">
        <f t="shared" si="20"/>
        <v/>
      </c>
      <c r="G72" s="372">
        <f>G26+G27+G32+G39+G56+G61+G65+G68</f>
        <v>0</v>
      </c>
      <c r="H72" s="285" t="str">
        <f t="shared" ref="H72" si="86">IFERROR(G72*100/G$4,"")</f>
        <v/>
      </c>
      <c r="I72" s="372">
        <f>I26+I27+I32+I39+I56+I61+I65+I68</f>
        <v>0</v>
      </c>
      <c r="J72" s="335" t="str">
        <f t="shared" si="4"/>
        <v xml:space="preserve"> </v>
      </c>
      <c r="K72" s="515"/>
      <c r="L72" s="373">
        <f>L26+L27+L32+L39+L56+L61+L65+L68</f>
        <v>0</v>
      </c>
      <c r="M72" s="365" t="str">
        <f t="shared" si="22"/>
        <v/>
      </c>
      <c r="N72" s="373">
        <f>N26+N27+N32+N39+N56+N61+N65+N68</f>
        <v>0</v>
      </c>
      <c r="O72" s="366" t="str">
        <f t="shared" si="23"/>
        <v/>
      </c>
      <c r="P72" s="373">
        <f>P26+P27+P32+P39+P56+P61+P65+P68</f>
        <v>0</v>
      </c>
      <c r="Q72" s="367" t="str">
        <f t="shared" si="5"/>
        <v xml:space="preserve"> </v>
      </c>
    </row>
    <row r="73" spans="1:17" s="29" customFormat="1" ht="15.75" customHeight="1" x14ac:dyDescent="0.25">
      <c r="A73" s="493" t="s">
        <v>29</v>
      </c>
      <c r="B73" s="494"/>
      <c r="C73" s="517"/>
      <c r="D73" s="515"/>
      <c r="E73" s="380">
        <f>SUM(E74:E76)</f>
        <v>0</v>
      </c>
      <c r="F73" s="288" t="str">
        <f t="shared" si="20"/>
        <v/>
      </c>
      <c r="G73" s="378">
        <f>SUM(G74:G76)</f>
        <v>0</v>
      </c>
      <c r="H73" s="37" t="str">
        <f t="shared" ref="H73" si="87">IFERROR(G73*100/G$4,"")</f>
        <v/>
      </c>
      <c r="I73" s="386">
        <f>+E73-G73</f>
        <v>0</v>
      </c>
      <c r="J73" s="331" t="str">
        <f t="shared" si="4"/>
        <v xml:space="preserve"> </v>
      </c>
      <c r="K73" s="515"/>
      <c r="L73" s="378">
        <f>SUM(L74:L76)</f>
        <v>0</v>
      </c>
      <c r="M73" s="288" t="str">
        <f t="shared" si="22"/>
        <v/>
      </c>
      <c r="N73" s="378">
        <f>SUM(N74:N76)</f>
        <v>0</v>
      </c>
      <c r="O73" s="37" t="str">
        <f t="shared" si="23"/>
        <v/>
      </c>
      <c r="P73" s="386">
        <f>+L73-N73</f>
        <v>0</v>
      </c>
      <c r="Q73" s="331" t="str">
        <f t="shared" si="5"/>
        <v xml:space="preserve"> </v>
      </c>
    </row>
    <row r="74" spans="1:17" ht="15.75" hidden="1" outlineLevel="1" x14ac:dyDescent="0.25">
      <c r="A74" s="310"/>
      <c r="B74" s="49">
        <v>762</v>
      </c>
      <c r="C74" s="277" t="str">
        <f>IFERROR(VLOOKUP(B74,'Datos de Control'!$C$2:$D$894,2),"")</f>
        <v>Ingresos de créditos</v>
      </c>
      <c r="D74" s="515"/>
      <c r="E74" s="381">
        <v>0</v>
      </c>
      <c r="F74" s="286" t="str">
        <f t="shared" si="20"/>
        <v/>
      </c>
      <c r="G74" s="376">
        <v>0</v>
      </c>
      <c r="H74" s="32" t="str">
        <f t="shared" ref="H74" si="88">IFERROR(G74*100/G$4,"")</f>
        <v/>
      </c>
      <c r="I74" s="387">
        <v>0</v>
      </c>
      <c r="J74" s="332" t="str">
        <f t="shared" si="4"/>
        <v xml:space="preserve"> </v>
      </c>
      <c r="K74" s="515"/>
      <c r="L74" s="376">
        <v>0</v>
      </c>
      <c r="M74" s="286" t="str">
        <f t="shared" si="22"/>
        <v/>
      </c>
      <c r="N74" s="376">
        <v>0</v>
      </c>
      <c r="O74" s="32" t="str">
        <f t="shared" si="23"/>
        <v/>
      </c>
      <c r="P74" s="387">
        <v>0</v>
      </c>
      <c r="Q74" s="332" t="str">
        <f t="shared" si="5"/>
        <v xml:space="preserve"> </v>
      </c>
    </row>
    <row r="75" spans="1:17" ht="15.75" hidden="1" outlineLevel="1" x14ac:dyDescent="0.25">
      <c r="A75" s="310"/>
      <c r="B75" s="49">
        <v>769</v>
      </c>
      <c r="C75" s="277" t="str">
        <f>IFERROR(VLOOKUP(B75,'Datos de Control'!$C$2:$D$894,2),"")</f>
        <v>Otros ingresos financieros</v>
      </c>
      <c r="D75" s="515"/>
      <c r="E75" s="381">
        <v>0</v>
      </c>
      <c r="F75" s="286" t="str">
        <f t="shared" si="20"/>
        <v/>
      </c>
      <c r="G75" s="376">
        <v>0</v>
      </c>
      <c r="H75" s="32" t="str">
        <f t="shared" ref="H75" si="89">IFERROR(G75*100/G$4,"")</f>
        <v/>
      </c>
      <c r="I75" s="387">
        <v>0</v>
      </c>
      <c r="J75" s="332" t="str">
        <f t="shared" si="4"/>
        <v xml:space="preserve"> </v>
      </c>
      <c r="K75" s="515"/>
      <c r="L75" s="376">
        <v>0</v>
      </c>
      <c r="M75" s="286" t="str">
        <f t="shared" si="22"/>
        <v/>
      </c>
      <c r="N75" s="376">
        <v>0</v>
      </c>
      <c r="O75" s="32" t="str">
        <f t="shared" si="23"/>
        <v/>
      </c>
      <c r="P75" s="387">
        <v>0</v>
      </c>
      <c r="Q75" s="332" t="str">
        <f t="shared" si="5"/>
        <v xml:space="preserve"> </v>
      </c>
    </row>
    <row r="76" spans="1:17" ht="15" hidden="1" customHeight="1" outlineLevel="1" x14ac:dyDescent="0.25">
      <c r="A76" s="312"/>
      <c r="B76" s="297"/>
      <c r="C76" s="282" t="str">
        <f>IFERROR(VLOOKUP(B76,'Datos de Control'!$C$2:$D$894,2),"")</f>
        <v/>
      </c>
      <c r="D76" s="515"/>
      <c r="E76" s="382"/>
      <c r="F76" s="287" t="str">
        <f t="shared" si="20"/>
        <v/>
      </c>
      <c r="G76" s="377"/>
      <c r="H76" s="35" t="str">
        <f t="shared" ref="H76" si="90">IFERROR(G76*100/G$4,"")</f>
        <v/>
      </c>
      <c r="I76" s="388"/>
      <c r="J76" s="333" t="str">
        <f t="shared" si="4"/>
        <v xml:space="preserve"> </v>
      </c>
      <c r="K76" s="515"/>
      <c r="L76" s="377"/>
      <c r="M76" s="287" t="str">
        <f t="shared" si="22"/>
        <v/>
      </c>
      <c r="N76" s="377"/>
      <c r="O76" s="35" t="str">
        <f t="shared" si="23"/>
        <v/>
      </c>
      <c r="P76" s="388"/>
      <c r="Q76" s="333" t="str">
        <f t="shared" si="5"/>
        <v xml:space="preserve"> </v>
      </c>
    </row>
    <row r="77" spans="1:17" s="29" customFormat="1" ht="15.75" customHeight="1" collapsed="1" x14ac:dyDescent="0.25">
      <c r="A77" s="493" t="s">
        <v>30</v>
      </c>
      <c r="B77" s="494"/>
      <c r="C77" s="517"/>
      <c r="D77" s="515"/>
      <c r="E77" s="380">
        <f>SUM(E78:E81)</f>
        <v>0</v>
      </c>
      <c r="F77" s="288" t="str">
        <f t="shared" si="20"/>
        <v/>
      </c>
      <c r="G77" s="378">
        <f>SUM(G78:G81)</f>
        <v>0</v>
      </c>
      <c r="H77" s="37" t="str">
        <f t="shared" ref="H77" si="91">IFERROR(G77*100/G$4,"")</f>
        <v/>
      </c>
      <c r="I77" s="386">
        <f>+E77-G77</f>
        <v>0</v>
      </c>
      <c r="J77" s="331" t="str">
        <f t="shared" si="4"/>
        <v xml:space="preserve"> </v>
      </c>
      <c r="K77" s="515"/>
      <c r="L77" s="378">
        <f>SUM(L78:L81)</f>
        <v>0</v>
      </c>
      <c r="M77" s="288" t="str">
        <f t="shared" si="22"/>
        <v/>
      </c>
      <c r="N77" s="378">
        <f>SUM(N78:N81)</f>
        <v>0</v>
      </c>
      <c r="O77" s="37" t="str">
        <f t="shared" si="23"/>
        <v/>
      </c>
      <c r="P77" s="386">
        <f>+L77-N77</f>
        <v>0</v>
      </c>
      <c r="Q77" s="331" t="str">
        <f t="shared" si="5"/>
        <v xml:space="preserve"> </v>
      </c>
    </row>
    <row r="78" spans="1:17" ht="15.75" hidden="1" outlineLevel="1" x14ac:dyDescent="0.25">
      <c r="A78" s="310"/>
      <c r="B78" s="49">
        <v>662</v>
      </c>
      <c r="C78" s="277" t="str">
        <f>IFERROR(VLOOKUP(B78,'Datos de Control'!$C$2:$D$894,2),"")</f>
        <v>Intereses de deudas</v>
      </c>
      <c r="D78" s="515"/>
      <c r="E78" s="381">
        <v>0</v>
      </c>
      <c r="F78" s="286" t="str">
        <f t="shared" si="20"/>
        <v/>
      </c>
      <c r="G78" s="376">
        <v>0</v>
      </c>
      <c r="H78" s="32" t="str">
        <f t="shared" ref="H78" si="92">IFERROR(G78*100/G$4,"")</f>
        <v/>
      </c>
      <c r="I78" s="387">
        <v>0</v>
      </c>
      <c r="J78" s="332" t="str">
        <f t="shared" si="4"/>
        <v xml:space="preserve"> </v>
      </c>
      <c r="K78" s="515"/>
      <c r="L78" s="376">
        <v>0</v>
      </c>
      <c r="M78" s="286" t="str">
        <f t="shared" si="22"/>
        <v/>
      </c>
      <c r="N78" s="376">
        <v>0</v>
      </c>
      <c r="O78" s="32" t="str">
        <f t="shared" si="23"/>
        <v/>
      </c>
      <c r="P78" s="387">
        <v>0</v>
      </c>
      <c r="Q78" s="332" t="str">
        <f t="shared" si="5"/>
        <v xml:space="preserve"> </v>
      </c>
    </row>
    <row r="79" spans="1:17" ht="15.75" hidden="1" outlineLevel="1" x14ac:dyDescent="0.25">
      <c r="A79" s="310"/>
      <c r="B79" s="49">
        <v>665</v>
      </c>
      <c r="C79" s="277" t="str">
        <f>IFERROR(VLOOKUP(B79,'Datos de Control'!$C$2:$D$894,2),"")</f>
        <v>Intereses descuento de efectos y op. de factoring</v>
      </c>
      <c r="D79" s="515"/>
      <c r="E79" s="381">
        <v>0</v>
      </c>
      <c r="F79" s="286" t="str">
        <f t="shared" si="20"/>
        <v/>
      </c>
      <c r="G79" s="376">
        <v>0</v>
      </c>
      <c r="H79" s="32" t="str">
        <f t="shared" ref="H79" si="93">IFERROR(G79*100/G$4,"")</f>
        <v/>
      </c>
      <c r="I79" s="387">
        <v>0</v>
      </c>
      <c r="J79" s="332" t="str">
        <f t="shared" si="4"/>
        <v xml:space="preserve"> </v>
      </c>
      <c r="K79" s="515"/>
      <c r="L79" s="376">
        <v>0</v>
      </c>
      <c r="M79" s="286" t="str">
        <f t="shared" si="22"/>
        <v/>
      </c>
      <c r="N79" s="376">
        <v>0</v>
      </c>
      <c r="O79" s="32" t="str">
        <f t="shared" si="23"/>
        <v/>
      </c>
      <c r="P79" s="387">
        <v>0</v>
      </c>
      <c r="Q79" s="332" t="str">
        <f t="shared" si="5"/>
        <v xml:space="preserve"> </v>
      </c>
    </row>
    <row r="80" spans="1:17" ht="15.75" hidden="1" outlineLevel="1" x14ac:dyDescent="0.25">
      <c r="A80" s="310"/>
      <c r="B80" s="49">
        <v>669</v>
      </c>
      <c r="C80" s="277" t="str">
        <f>IFERROR(VLOOKUP(B80,'Datos de Control'!$C$2:$D$894,2),"")</f>
        <v>Otros gastos financieros</v>
      </c>
      <c r="D80" s="515"/>
      <c r="E80" s="381">
        <v>0</v>
      </c>
      <c r="F80" s="286" t="str">
        <f t="shared" si="20"/>
        <v/>
      </c>
      <c r="G80" s="376">
        <v>0</v>
      </c>
      <c r="H80" s="32" t="str">
        <f t="shared" ref="H80" si="94">IFERROR(G80*100/G$4,"")</f>
        <v/>
      </c>
      <c r="I80" s="387">
        <v>0</v>
      </c>
      <c r="J80" s="332" t="str">
        <f t="shared" si="4"/>
        <v xml:space="preserve"> </v>
      </c>
      <c r="K80" s="515"/>
      <c r="L80" s="376">
        <v>0</v>
      </c>
      <c r="M80" s="286" t="str">
        <f t="shared" si="22"/>
        <v/>
      </c>
      <c r="N80" s="376">
        <v>0</v>
      </c>
      <c r="O80" s="32" t="str">
        <f t="shared" si="23"/>
        <v/>
      </c>
      <c r="P80" s="387">
        <v>0</v>
      </c>
      <c r="Q80" s="332" t="str">
        <f t="shared" si="5"/>
        <v xml:space="preserve"> </v>
      </c>
    </row>
    <row r="81" spans="1:17" ht="15" hidden="1" customHeight="1" outlineLevel="1" x14ac:dyDescent="0.25">
      <c r="A81" s="312"/>
      <c r="B81" s="297"/>
      <c r="C81" s="282" t="str">
        <f>IFERROR(VLOOKUP(B81,'Datos de Control'!$C$2:$D$894,2),"")</f>
        <v/>
      </c>
      <c r="D81" s="515"/>
      <c r="E81" s="382"/>
      <c r="F81" s="287" t="str">
        <f t="shared" si="20"/>
        <v/>
      </c>
      <c r="G81" s="377"/>
      <c r="H81" s="35" t="str">
        <f t="shared" ref="H81:H84" si="95">IFERROR(G81*100/G$4,"")</f>
        <v/>
      </c>
      <c r="I81" s="388"/>
      <c r="J81" s="337" t="str">
        <f t="shared" si="4"/>
        <v xml:space="preserve"> </v>
      </c>
      <c r="K81" s="515"/>
      <c r="L81" s="377"/>
      <c r="M81" s="287" t="str">
        <f t="shared" si="22"/>
        <v/>
      </c>
      <c r="N81" s="377"/>
      <c r="O81" s="35" t="str">
        <f t="shared" si="23"/>
        <v/>
      </c>
      <c r="P81" s="388"/>
      <c r="Q81" s="337" t="str">
        <f t="shared" si="5"/>
        <v xml:space="preserve"> </v>
      </c>
    </row>
    <row r="82" spans="1:17" s="29" customFormat="1" ht="15.75" customHeight="1" collapsed="1" x14ac:dyDescent="0.25">
      <c r="A82" s="493" t="s">
        <v>947</v>
      </c>
      <c r="B82" s="494"/>
      <c r="C82" s="517"/>
      <c r="D82" s="515"/>
      <c r="E82" s="380">
        <f>SUM(E83:E85)</f>
        <v>0</v>
      </c>
      <c r="F82" s="288" t="str">
        <f t="shared" ref="F82:F85" si="96">IFERROR(E82*100/E$4,"")</f>
        <v/>
      </c>
      <c r="G82" s="378">
        <f>SUM(G83:G85)</f>
        <v>0</v>
      </c>
      <c r="H82" s="37" t="str">
        <f t="shared" si="95"/>
        <v/>
      </c>
      <c r="I82" s="386">
        <f>+E82-G82</f>
        <v>0</v>
      </c>
      <c r="J82" s="331" t="str">
        <f t="shared" ref="J82:J85" si="97">IFERROR(IF(E82=0," ",I82*100/G82),"")</f>
        <v xml:space="preserve"> </v>
      </c>
      <c r="K82" s="515"/>
      <c r="L82" s="378">
        <f>SUM(L83:L85)</f>
        <v>0</v>
      </c>
      <c r="M82" s="288" t="str">
        <f t="shared" si="22"/>
        <v/>
      </c>
      <c r="N82" s="378">
        <f>SUM(N83:N85)</f>
        <v>0</v>
      </c>
      <c r="O82" s="37" t="str">
        <f t="shared" si="23"/>
        <v/>
      </c>
      <c r="P82" s="386">
        <f>+L82-N82</f>
        <v>0</v>
      </c>
      <c r="Q82" s="331" t="str">
        <f t="shared" si="5"/>
        <v xml:space="preserve"> </v>
      </c>
    </row>
    <row r="83" spans="1:17" ht="15.75" hidden="1" customHeight="1" outlineLevel="1" x14ac:dyDescent="0.25">
      <c r="A83" s="310"/>
      <c r="B83" s="49">
        <v>663</v>
      </c>
      <c r="C83" s="277" t="str">
        <f>IFERROR(VLOOKUP(B83,'Datos de Control'!$C$2:$D$894,2),"")</f>
        <v>Pérdidas por valoración inst. finan. valor razonable</v>
      </c>
      <c r="D83" s="515"/>
      <c r="E83" s="381">
        <v>0</v>
      </c>
      <c r="F83" s="286" t="str">
        <f t="shared" si="96"/>
        <v/>
      </c>
      <c r="G83" s="376">
        <v>0</v>
      </c>
      <c r="H83" s="32" t="str">
        <f t="shared" si="95"/>
        <v/>
      </c>
      <c r="I83" s="387">
        <v>0</v>
      </c>
      <c r="J83" s="332" t="str">
        <f t="shared" si="97"/>
        <v xml:space="preserve"> </v>
      </c>
      <c r="K83" s="515"/>
      <c r="L83" s="376">
        <v>0</v>
      </c>
      <c r="M83" s="286" t="str">
        <f t="shared" si="22"/>
        <v/>
      </c>
      <c r="N83" s="376">
        <v>0</v>
      </c>
      <c r="O83" s="32" t="str">
        <f t="shared" si="23"/>
        <v/>
      </c>
      <c r="P83" s="387">
        <v>0</v>
      </c>
      <c r="Q83" s="332" t="str">
        <f t="shared" si="5"/>
        <v xml:space="preserve"> </v>
      </c>
    </row>
    <row r="84" spans="1:17" ht="15.75" hidden="1" customHeight="1" outlineLevel="1" x14ac:dyDescent="0.25">
      <c r="A84" s="310"/>
      <c r="B84" s="49">
        <v>763</v>
      </c>
      <c r="C84" s="277" t="str">
        <f>IFERROR(VLOOKUP(B84,'Datos de Control'!$C$2:$D$894,2),"")</f>
        <v>Benef. por valoración de inst. financ. valor razonable</v>
      </c>
      <c r="D84" s="515"/>
      <c r="E84" s="381">
        <v>0</v>
      </c>
      <c r="F84" s="286" t="str">
        <f t="shared" si="96"/>
        <v/>
      </c>
      <c r="G84" s="376">
        <v>0</v>
      </c>
      <c r="H84" s="32" t="str">
        <f t="shared" si="95"/>
        <v/>
      </c>
      <c r="I84" s="387">
        <v>0</v>
      </c>
      <c r="J84" s="332" t="str">
        <f t="shared" si="97"/>
        <v xml:space="preserve"> </v>
      </c>
      <c r="K84" s="515"/>
      <c r="L84" s="376">
        <v>0</v>
      </c>
      <c r="M84" s="286" t="str">
        <f t="shared" si="22"/>
        <v/>
      </c>
      <c r="N84" s="376">
        <v>0</v>
      </c>
      <c r="O84" s="32" t="str">
        <f t="shared" si="23"/>
        <v/>
      </c>
      <c r="P84" s="387">
        <v>0</v>
      </c>
      <c r="Q84" s="332" t="str">
        <f t="shared" si="5"/>
        <v xml:space="preserve"> </v>
      </c>
    </row>
    <row r="85" spans="1:17" ht="15" hidden="1" customHeight="1" outlineLevel="1" x14ac:dyDescent="0.25">
      <c r="A85" s="312"/>
      <c r="B85" s="297"/>
      <c r="C85" s="282" t="str">
        <f>IFERROR(VLOOKUP(B85,'Datos de Control'!$C$2:$D$894,2),"")</f>
        <v/>
      </c>
      <c r="D85" s="515"/>
      <c r="E85" s="382"/>
      <c r="F85" s="287" t="str">
        <f t="shared" si="96"/>
        <v/>
      </c>
      <c r="G85" s="377"/>
      <c r="H85" s="35" t="str">
        <f t="shared" ref="H85" si="98">IFERROR(G85*100/G$4,"")</f>
        <v/>
      </c>
      <c r="I85" s="388"/>
      <c r="J85" s="337" t="str">
        <f t="shared" si="97"/>
        <v xml:space="preserve"> </v>
      </c>
      <c r="K85" s="515"/>
      <c r="L85" s="377"/>
      <c r="M85" s="287" t="str">
        <f t="shared" si="22"/>
        <v/>
      </c>
      <c r="N85" s="377"/>
      <c r="O85" s="35" t="str">
        <f t="shared" si="23"/>
        <v/>
      </c>
      <c r="P85" s="388"/>
      <c r="Q85" s="337" t="str">
        <f t="shared" si="5"/>
        <v xml:space="preserve"> </v>
      </c>
    </row>
    <row r="86" spans="1:17" s="29" customFormat="1" ht="15.75" customHeight="1" collapsed="1" x14ac:dyDescent="0.25">
      <c r="A86" s="493" t="s">
        <v>31</v>
      </c>
      <c r="B86" s="494"/>
      <c r="C86" s="517"/>
      <c r="D86" s="515"/>
      <c r="E86" s="380">
        <f>SUM(E87:E89)</f>
        <v>0</v>
      </c>
      <c r="F86" s="288" t="str">
        <f t="shared" si="20"/>
        <v/>
      </c>
      <c r="G86" s="378">
        <f>SUM(G87:G89)</f>
        <v>0</v>
      </c>
      <c r="H86" s="37" t="str">
        <f t="shared" ref="H86" si="99">IFERROR(G86*100/G$4,"")</f>
        <v/>
      </c>
      <c r="I86" s="386">
        <f>+E86-G86</f>
        <v>0</v>
      </c>
      <c r="J86" s="331" t="str">
        <f t="shared" si="4"/>
        <v xml:space="preserve"> </v>
      </c>
      <c r="K86" s="515"/>
      <c r="L86" s="378">
        <f>SUM(L87:L89)</f>
        <v>0</v>
      </c>
      <c r="M86" s="288" t="str">
        <f t="shared" si="22"/>
        <v/>
      </c>
      <c r="N86" s="378">
        <f>SUM(N87:N89)</f>
        <v>0</v>
      </c>
      <c r="O86" s="37" t="str">
        <f t="shared" si="23"/>
        <v/>
      </c>
      <c r="P86" s="386">
        <f>+L86-N86</f>
        <v>0</v>
      </c>
      <c r="Q86" s="331" t="str">
        <f t="shared" si="5"/>
        <v xml:space="preserve"> </v>
      </c>
    </row>
    <row r="87" spans="1:17" ht="15.75" hidden="1" customHeight="1" outlineLevel="1" x14ac:dyDescent="0.25">
      <c r="A87" s="310"/>
      <c r="B87" s="49">
        <v>668</v>
      </c>
      <c r="C87" s="277" t="str">
        <f>IFERROR(VLOOKUP(B87,'Datos de Control'!$C$2:$D$894,2),"")</f>
        <v>Diferencias negativas de cambio</v>
      </c>
      <c r="D87" s="515"/>
      <c r="E87" s="381">
        <v>0</v>
      </c>
      <c r="F87" s="286" t="str">
        <f t="shared" si="20"/>
        <v/>
      </c>
      <c r="G87" s="376">
        <v>0</v>
      </c>
      <c r="H87" s="32" t="str">
        <f t="shared" ref="H87" si="100">IFERROR(G87*100/G$4,"")</f>
        <v/>
      </c>
      <c r="I87" s="387">
        <v>0</v>
      </c>
      <c r="J87" s="332" t="str">
        <f t="shared" ref="J87:J101" si="101">IFERROR(IF(E87=0," ",I87*100/G87),"")</f>
        <v xml:space="preserve"> </v>
      </c>
      <c r="K87" s="515"/>
      <c r="L87" s="376">
        <v>0</v>
      </c>
      <c r="M87" s="286" t="str">
        <f t="shared" si="22"/>
        <v/>
      </c>
      <c r="N87" s="376">
        <v>0</v>
      </c>
      <c r="O87" s="32" t="str">
        <f t="shared" si="23"/>
        <v/>
      </c>
      <c r="P87" s="387">
        <v>0</v>
      </c>
      <c r="Q87" s="332" t="str">
        <f t="shared" ref="Q87:Q94" si="102">IFERROR(IF(L87=0," ",P87*100/N87),"")</f>
        <v xml:space="preserve"> </v>
      </c>
    </row>
    <row r="88" spans="1:17" ht="15.75" hidden="1" customHeight="1" outlineLevel="1" x14ac:dyDescent="0.25">
      <c r="A88" s="310"/>
      <c r="B88" s="49">
        <v>768</v>
      </c>
      <c r="C88" s="277" t="str">
        <f>IFERROR(VLOOKUP(B88,'Datos de Control'!$C$2:$D$894,2),"")</f>
        <v xml:space="preserve">Diferencias positivas de cambio </v>
      </c>
      <c r="D88" s="515"/>
      <c r="E88" s="381">
        <v>0</v>
      </c>
      <c r="F88" s="286" t="str">
        <f t="shared" si="20"/>
        <v/>
      </c>
      <c r="G88" s="376">
        <v>0</v>
      </c>
      <c r="H88" s="32" t="str">
        <f t="shared" ref="H88" si="103">IFERROR(G88*100/G$4,"")</f>
        <v/>
      </c>
      <c r="I88" s="387">
        <v>0</v>
      </c>
      <c r="J88" s="332" t="str">
        <f t="shared" si="101"/>
        <v xml:space="preserve"> </v>
      </c>
      <c r="K88" s="515"/>
      <c r="L88" s="376">
        <v>0</v>
      </c>
      <c r="M88" s="286" t="str">
        <f t="shared" si="22"/>
        <v/>
      </c>
      <c r="N88" s="376">
        <v>0</v>
      </c>
      <c r="O88" s="32" t="str">
        <f t="shared" si="23"/>
        <v/>
      </c>
      <c r="P88" s="387">
        <v>0</v>
      </c>
      <c r="Q88" s="332" t="str">
        <f t="shared" si="102"/>
        <v xml:space="preserve"> </v>
      </c>
    </row>
    <row r="89" spans="1:17" ht="15" hidden="1" customHeight="1" outlineLevel="1" x14ac:dyDescent="0.25">
      <c r="A89" s="312"/>
      <c r="B89" s="297"/>
      <c r="C89" s="282" t="str">
        <f>IFERROR(VLOOKUP(B89,'Datos de Control'!$C$2:$D$894,2),"")</f>
        <v/>
      </c>
      <c r="D89" s="515"/>
      <c r="E89" s="382"/>
      <c r="F89" s="287" t="str">
        <f t="shared" si="20"/>
        <v/>
      </c>
      <c r="G89" s="377"/>
      <c r="H89" s="35" t="str">
        <f t="shared" ref="H89" si="104">IFERROR(G89*100/G$4,"")</f>
        <v/>
      </c>
      <c r="I89" s="388"/>
      <c r="J89" s="333" t="str">
        <f t="shared" si="101"/>
        <v xml:space="preserve"> </v>
      </c>
      <c r="K89" s="515"/>
      <c r="L89" s="377"/>
      <c r="M89" s="287" t="str">
        <f t="shared" si="22"/>
        <v/>
      </c>
      <c r="N89" s="377"/>
      <c r="O89" s="35" t="str">
        <f t="shared" si="23"/>
        <v/>
      </c>
      <c r="P89" s="388"/>
      <c r="Q89" s="333" t="str">
        <f t="shared" si="102"/>
        <v xml:space="preserve"> </v>
      </c>
    </row>
    <row r="90" spans="1:17" s="29" customFormat="1" ht="16.5" customHeight="1" collapsed="1" thickBot="1" x14ac:dyDescent="0.3">
      <c r="A90" s="493" t="s">
        <v>32</v>
      </c>
      <c r="B90" s="494"/>
      <c r="C90" s="517"/>
      <c r="D90" s="515"/>
      <c r="E90" s="380">
        <f>SUM(E91:E93)</f>
        <v>0</v>
      </c>
      <c r="F90" s="288" t="str">
        <f t="shared" si="20"/>
        <v/>
      </c>
      <c r="G90" s="378">
        <f>SUM(G91:G93)</f>
        <v>0</v>
      </c>
      <c r="H90" s="37" t="str">
        <f t="shared" ref="H90" si="105">IFERROR(G90*100/G$4,"")</f>
        <v/>
      </c>
      <c r="I90" s="386">
        <f>+E90-G90</f>
        <v>0</v>
      </c>
      <c r="J90" s="331" t="str">
        <f t="shared" si="101"/>
        <v xml:space="preserve"> </v>
      </c>
      <c r="K90" s="515"/>
      <c r="L90" s="378">
        <f>SUM(L91:L93)</f>
        <v>0</v>
      </c>
      <c r="M90" s="288" t="str">
        <f t="shared" si="22"/>
        <v/>
      </c>
      <c r="N90" s="378">
        <f>SUM(N91:N93)</f>
        <v>0</v>
      </c>
      <c r="O90" s="37" t="str">
        <f t="shared" si="23"/>
        <v/>
      </c>
      <c r="P90" s="386">
        <f>+L90-N90</f>
        <v>0</v>
      </c>
      <c r="Q90" s="331" t="str">
        <f t="shared" si="102"/>
        <v xml:space="preserve"> </v>
      </c>
    </row>
    <row r="91" spans="1:17" ht="16.5" hidden="1" customHeight="1" outlineLevel="1" x14ac:dyDescent="0.25">
      <c r="A91" s="310"/>
      <c r="B91" s="49">
        <v>766</v>
      </c>
      <c r="C91" s="277" t="str">
        <f>IFERROR(VLOOKUP(B91,'Datos de Control'!$C$2:$D$894,2),"")</f>
        <v>Benef. participaciones y valores represent. de deuda</v>
      </c>
      <c r="D91" s="515"/>
      <c r="E91" s="381">
        <v>0</v>
      </c>
      <c r="F91" s="286" t="str">
        <f t="shared" ref="F91:H101" si="106">IFERROR(E91*100/E$4,"")</f>
        <v/>
      </c>
      <c r="G91" s="376">
        <v>0</v>
      </c>
      <c r="H91" s="32" t="str">
        <f t="shared" ref="H91" si="107">IFERROR(G91*100/G$4,"")</f>
        <v/>
      </c>
      <c r="I91" s="387">
        <v>0</v>
      </c>
      <c r="J91" s="332" t="str">
        <f t="shared" si="101"/>
        <v xml:space="preserve"> </v>
      </c>
      <c r="K91" s="515"/>
      <c r="L91" s="376">
        <v>0</v>
      </c>
      <c r="M91" s="286" t="str">
        <f t="shared" ref="M91:M94" si="108">IFERROR(L91*100/L$4,"")</f>
        <v/>
      </c>
      <c r="N91" s="376">
        <v>0</v>
      </c>
      <c r="O91" s="32" t="str">
        <f t="shared" ref="O91:O94" si="109">IFERROR(N91*100/N$4,"")</f>
        <v/>
      </c>
      <c r="P91" s="387">
        <v>0</v>
      </c>
      <c r="Q91" s="332" t="str">
        <f t="shared" si="102"/>
        <v xml:space="preserve"> </v>
      </c>
    </row>
    <row r="92" spans="1:17" ht="16.5" hidden="1" customHeight="1" outlineLevel="1" x14ac:dyDescent="0.25">
      <c r="A92" s="310"/>
      <c r="B92" s="49">
        <v>666</v>
      </c>
      <c r="C92" s="277" t="str">
        <f>IFERROR(VLOOKUP(B92,'Datos de Control'!$C$2:$D$894,2),"")</f>
        <v>Pérdidas en participaciones y valores rep. de deuda</v>
      </c>
      <c r="D92" s="515"/>
      <c r="E92" s="381">
        <v>0</v>
      </c>
      <c r="F92" s="286" t="str">
        <f t="shared" si="106"/>
        <v/>
      </c>
      <c r="G92" s="376">
        <v>0</v>
      </c>
      <c r="H92" s="32" t="str">
        <f t="shared" ref="H92" si="110">IFERROR(G92*100/G$4,"")</f>
        <v/>
      </c>
      <c r="I92" s="387">
        <v>0</v>
      </c>
      <c r="J92" s="332" t="str">
        <f t="shared" si="101"/>
        <v xml:space="preserve"> </v>
      </c>
      <c r="K92" s="515"/>
      <c r="L92" s="376">
        <v>0</v>
      </c>
      <c r="M92" s="286" t="str">
        <f t="shared" si="108"/>
        <v/>
      </c>
      <c r="N92" s="376">
        <v>0</v>
      </c>
      <c r="O92" s="32" t="str">
        <f t="shared" si="109"/>
        <v/>
      </c>
      <c r="P92" s="387">
        <v>0</v>
      </c>
      <c r="Q92" s="332" t="str">
        <f t="shared" si="102"/>
        <v xml:space="preserve"> </v>
      </c>
    </row>
    <row r="93" spans="1:17" ht="15.75" hidden="1" customHeight="1" outlineLevel="1" thickBot="1" x14ac:dyDescent="0.3">
      <c r="A93" s="310"/>
      <c r="B93" s="49"/>
      <c r="C93" s="280" t="str">
        <f>IFERROR(VLOOKUP(B93,'Datos de Control'!$C$2:$D$894,2),"")</f>
        <v/>
      </c>
      <c r="D93" s="515"/>
      <c r="E93" s="383"/>
      <c r="F93" s="290" t="str">
        <f t="shared" si="106"/>
        <v/>
      </c>
      <c r="G93" s="385"/>
      <c r="H93" s="41" t="str">
        <f t="shared" ref="H93" si="111">IFERROR(G93*100/G$4,"")</f>
        <v/>
      </c>
      <c r="I93" s="390"/>
      <c r="J93" s="334" t="str">
        <f t="shared" si="101"/>
        <v xml:space="preserve"> </v>
      </c>
      <c r="K93" s="515"/>
      <c r="L93" s="385"/>
      <c r="M93" s="290" t="str">
        <f t="shared" si="108"/>
        <v/>
      </c>
      <c r="N93" s="385"/>
      <c r="O93" s="41" t="str">
        <f t="shared" si="109"/>
        <v/>
      </c>
      <c r="P93" s="390"/>
      <c r="Q93" s="334" t="str">
        <f t="shared" si="102"/>
        <v xml:space="preserve"> </v>
      </c>
    </row>
    <row r="94" spans="1:17" ht="17.25" customHeight="1" collapsed="1" thickBot="1" x14ac:dyDescent="0.3">
      <c r="A94" s="315"/>
      <c r="B94" s="298"/>
      <c r="C94" s="295" t="s">
        <v>942</v>
      </c>
      <c r="D94" s="515"/>
      <c r="E94" s="384">
        <f>+E73+E77+E82+E86+E90</f>
        <v>0</v>
      </c>
      <c r="F94" s="289" t="str">
        <f t="shared" si="106"/>
        <v/>
      </c>
      <c r="G94" s="372">
        <f>+G73+G77+G82+G86+G90</f>
        <v>0</v>
      </c>
      <c r="H94" s="285" t="str">
        <f t="shared" ref="H94" si="112">IFERROR(G94*100/G$4,"")</f>
        <v/>
      </c>
      <c r="I94" s="372">
        <f>+I73+I77+I82+I86+I90</f>
        <v>0</v>
      </c>
      <c r="J94" s="338" t="str">
        <f t="shared" si="101"/>
        <v xml:space="preserve"> </v>
      </c>
      <c r="K94" s="515"/>
      <c r="L94" s="371">
        <f>+L73+L77+L82+L86+L90</f>
        <v>0</v>
      </c>
      <c r="M94" s="365" t="str">
        <f t="shared" si="108"/>
        <v/>
      </c>
      <c r="N94" s="373">
        <f>+N73+N77+N82+N86+N90</f>
        <v>0</v>
      </c>
      <c r="O94" s="366" t="str">
        <f t="shared" si="109"/>
        <v/>
      </c>
      <c r="P94" s="373">
        <f>+P73+P77+P82+P86+P90</f>
        <v>0</v>
      </c>
      <c r="Q94" s="368" t="str">
        <f t="shared" si="102"/>
        <v xml:space="preserve"> </v>
      </c>
    </row>
    <row r="95" spans="1:17" ht="9.75" customHeight="1" thickBot="1" x14ac:dyDescent="0.3">
      <c r="A95" s="315"/>
      <c r="B95" s="299"/>
      <c r="C95" s="294"/>
      <c r="D95" s="515"/>
      <c r="E95" s="533"/>
      <c r="F95" s="534"/>
      <c r="G95" s="534"/>
      <c r="H95" s="534"/>
      <c r="I95" s="534"/>
      <c r="J95" s="535"/>
      <c r="K95" s="515"/>
      <c r="L95" s="533"/>
      <c r="M95" s="534"/>
      <c r="N95" s="534"/>
      <c r="O95" s="534"/>
      <c r="P95" s="534"/>
      <c r="Q95" s="535"/>
    </row>
    <row r="96" spans="1:17" ht="17.25" customHeight="1" thickBot="1" x14ac:dyDescent="0.3">
      <c r="A96" s="315"/>
      <c r="B96" s="298"/>
      <c r="C96" s="308" t="s">
        <v>946</v>
      </c>
      <c r="D96" s="515"/>
      <c r="E96" s="384">
        <f>+E72+E94</f>
        <v>0</v>
      </c>
      <c r="F96" s="289" t="str">
        <f t="shared" si="106"/>
        <v/>
      </c>
      <c r="G96" s="379">
        <f>+G72+G94</f>
        <v>0</v>
      </c>
      <c r="H96" s="285" t="str">
        <f t="shared" ref="H96" si="113">IFERROR(G96*100/G$4,"")</f>
        <v/>
      </c>
      <c r="I96" s="379">
        <f>+I72+I94</f>
        <v>0</v>
      </c>
      <c r="J96" s="338" t="str">
        <f t="shared" si="101"/>
        <v xml:space="preserve"> </v>
      </c>
      <c r="K96" s="515"/>
      <c r="L96" s="394">
        <f>+L72+L94</f>
        <v>0</v>
      </c>
      <c r="M96" s="365" t="str">
        <f t="shared" ref="M96:M101" si="114">IFERROR(L96*100/L$4,"")</f>
        <v/>
      </c>
      <c r="N96" s="395">
        <f>+N72+N94</f>
        <v>0</v>
      </c>
      <c r="O96" s="366" t="str">
        <f t="shared" ref="O96:O101" si="115">IFERROR(N96*100/N$4,"")</f>
        <v/>
      </c>
      <c r="P96" s="395">
        <f>+P72+P94</f>
        <v>0</v>
      </c>
      <c r="Q96" s="368" t="str">
        <f t="shared" ref="Q96:Q101" si="116">IFERROR(IF(L96=0," ",P96*100/N96),"")</f>
        <v xml:space="preserve"> </v>
      </c>
    </row>
    <row r="97" spans="1:17" s="29" customFormat="1" ht="16.5" customHeight="1" thickBot="1" x14ac:dyDescent="0.3">
      <c r="A97" s="493" t="s">
        <v>33</v>
      </c>
      <c r="B97" s="494"/>
      <c r="C97" s="517"/>
      <c r="D97" s="515"/>
      <c r="E97" s="380">
        <f>SUM(E98:E100)</f>
        <v>0</v>
      </c>
      <c r="F97" s="288" t="str">
        <f t="shared" si="106"/>
        <v/>
      </c>
      <c r="G97" s="380">
        <f>SUM(G98:G100)</f>
        <v>0</v>
      </c>
      <c r="H97" s="37" t="str">
        <f t="shared" ref="H97" si="117">IFERROR(G97*100/G$4,"")</f>
        <v/>
      </c>
      <c r="I97" s="391">
        <f t="shared" ref="I97" si="118">+E97-G97</f>
        <v>0</v>
      </c>
      <c r="J97" s="331" t="str">
        <f t="shared" si="101"/>
        <v xml:space="preserve"> </v>
      </c>
      <c r="K97" s="515"/>
      <c r="L97" s="380">
        <f>SUM(L98:L100)</f>
        <v>0</v>
      </c>
      <c r="M97" s="288" t="str">
        <f t="shared" si="114"/>
        <v/>
      </c>
      <c r="N97" s="380">
        <f>SUM(N98:N100)</f>
        <v>0</v>
      </c>
      <c r="O97" s="37" t="str">
        <f t="shared" si="115"/>
        <v/>
      </c>
      <c r="P97" s="391">
        <f t="shared" ref="P97" si="119">+L97-N97</f>
        <v>0</v>
      </c>
      <c r="Q97" s="331" t="str">
        <f t="shared" si="116"/>
        <v xml:space="preserve"> </v>
      </c>
    </row>
    <row r="98" spans="1:17" ht="16.5" hidden="1" customHeight="1" outlineLevel="1" x14ac:dyDescent="0.25">
      <c r="A98" s="310"/>
      <c r="B98" s="49">
        <v>6300</v>
      </c>
      <c r="C98" s="277" t="str">
        <f>IFERROR(VLOOKUP(B98,'Datos de Control'!$C$2:$D$894,2),"")</f>
        <v>Impuesto corriente</v>
      </c>
      <c r="D98" s="515"/>
      <c r="E98" s="381">
        <v>0</v>
      </c>
      <c r="F98" s="286" t="str">
        <f t="shared" si="106"/>
        <v/>
      </c>
      <c r="G98" s="381">
        <v>0</v>
      </c>
      <c r="H98" s="32" t="str">
        <f t="shared" ref="H98" si="120">IFERROR(G98*100/G$4,"")</f>
        <v/>
      </c>
      <c r="I98" s="392">
        <v>0</v>
      </c>
      <c r="J98" s="332" t="str">
        <f t="shared" si="101"/>
        <v xml:space="preserve"> </v>
      </c>
      <c r="K98" s="515"/>
      <c r="L98" s="381">
        <v>0</v>
      </c>
      <c r="M98" s="286" t="str">
        <f t="shared" si="114"/>
        <v/>
      </c>
      <c r="N98" s="381">
        <v>0</v>
      </c>
      <c r="O98" s="32" t="str">
        <f t="shared" si="115"/>
        <v/>
      </c>
      <c r="P98" s="392">
        <v>0</v>
      </c>
      <c r="Q98" s="332" t="str">
        <f t="shared" si="116"/>
        <v xml:space="preserve"> </v>
      </c>
    </row>
    <row r="99" spans="1:17" ht="16.5" hidden="1" customHeight="1" outlineLevel="1" x14ac:dyDescent="0.25">
      <c r="A99" s="310"/>
      <c r="B99" s="49">
        <v>6301</v>
      </c>
      <c r="C99" s="277" t="str">
        <f>IFERROR(VLOOKUP(B99,'Datos de Control'!$C$2:$D$894,2),"")</f>
        <v>Impuesto diferido</v>
      </c>
      <c r="D99" s="515"/>
      <c r="E99" s="381">
        <v>0</v>
      </c>
      <c r="F99" s="286" t="str">
        <f t="shared" si="106"/>
        <v/>
      </c>
      <c r="G99" s="381">
        <v>0</v>
      </c>
      <c r="H99" s="32" t="str">
        <f t="shared" ref="H99" si="121">IFERROR(G99*100/G$4,"")</f>
        <v/>
      </c>
      <c r="I99" s="392">
        <v>0</v>
      </c>
      <c r="J99" s="332" t="str">
        <f t="shared" si="101"/>
        <v xml:space="preserve"> </v>
      </c>
      <c r="K99" s="515"/>
      <c r="L99" s="381">
        <v>0</v>
      </c>
      <c r="M99" s="286" t="str">
        <f t="shared" si="114"/>
        <v/>
      </c>
      <c r="N99" s="381">
        <v>0</v>
      </c>
      <c r="O99" s="32" t="str">
        <f t="shared" si="115"/>
        <v/>
      </c>
      <c r="P99" s="392">
        <v>0</v>
      </c>
      <c r="Q99" s="332" t="str">
        <f t="shared" si="116"/>
        <v xml:space="preserve"> </v>
      </c>
    </row>
    <row r="100" spans="1:17" ht="15.75" hidden="1" customHeight="1" outlineLevel="1" thickBot="1" x14ac:dyDescent="0.3">
      <c r="A100" s="310"/>
      <c r="B100" s="49"/>
      <c r="C100" s="283" t="str">
        <f>IFERROR(VLOOKUP(B100,'Datos de Control'!$C$2:$D$894,2),"")</f>
        <v/>
      </c>
      <c r="D100" s="515"/>
      <c r="E100" s="383"/>
      <c r="F100" s="290" t="str">
        <f t="shared" si="106"/>
        <v/>
      </c>
      <c r="G100" s="383"/>
      <c r="H100" s="41" t="str">
        <f t="shared" ref="H100" si="122">IFERROR(G100*100/G$4,"")</f>
        <v/>
      </c>
      <c r="I100" s="393"/>
      <c r="J100" s="334" t="str">
        <f t="shared" si="101"/>
        <v xml:space="preserve"> </v>
      </c>
      <c r="K100" s="515"/>
      <c r="L100" s="383"/>
      <c r="M100" s="290" t="str">
        <f t="shared" si="114"/>
        <v/>
      </c>
      <c r="N100" s="383"/>
      <c r="O100" s="41" t="str">
        <f t="shared" si="115"/>
        <v/>
      </c>
      <c r="P100" s="393"/>
      <c r="Q100" s="334" t="str">
        <f t="shared" si="116"/>
        <v xml:space="preserve"> </v>
      </c>
    </row>
    <row r="101" spans="1:17" s="307" customFormat="1" ht="17.25" customHeight="1" collapsed="1" thickBot="1" x14ac:dyDescent="0.3">
      <c r="A101" s="316"/>
      <c r="B101" s="303"/>
      <c r="C101" s="308" t="s">
        <v>945</v>
      </c>
      <c r="D101" s="516"/>
      <c r="E101" s="384">
        <f>+E96+E97</f>
        <v>0</v>
      </c>
      <c r="F101" s="305" t="str">
        <f t="shared" si="106"/>
        <v/>
      </c>
      <c r="G101" s="379">
        <f>+G96+G97</f>
        <v>0</v>
      </c>
      <c r="H101" s="306" t="str">
        <f t="shared" si="106"/>
        <v/>
      </c>
      <c r="I101" s="379">
        <f>+I96+I97</f>
        <v>0</v>
      </c>
      <c r="J101" s="338" t="str">
        <f t="shared" si="101"/>
        <v xml:space="preserve"> </v>
      </c>
      <c r="K101" s="516"/>
      <c r="L101" s="394">
        <f>+L96+L97</f>
        <v>0</v>
      </c>
      <c r="M101" s="369" t="str">
        <f t="shared" si="114"/>
        <v/>
      </c>
      <c r="N101" s="395">
        <f>+N96+N97</f>
        <v>0</v>
      </c>
      <c r="O101" s="370" t="str">
        <f t="shared" si="115"/>
        <v/>
      </c>
      <c r="P101" s="395">
        <f>+P96+P97</f>
        <v>0</v>
      </c>
      <c r="Q101" s="368" t="str">
        <f t="shared" si="116"/>
        <v xml:space="preserve"> </v>
      </c>
    </row>
    <row r="102" spans="1:17" ht="15.75" x14ac:dyDescent="0.3">
      <c r="A102" s="44"/>
      <c r="B102" s="300"/>
      <c r="C102" s="44"/>
      <c r="D102" s="44"/>
      <c r="E102" s="44"/>
      <c r="F102" s="44"/>
      <c r="G102" s="44"/>
      <c r="H102" s="44"/>
      <c r="I102" s="44"/>
      <c r="J102" s="339"/>
      <c r="K102" s="44"/>
      <c r="L102" s="44"/>
      <c r="M102" s="44"/>
      <c r="N102" s="44"/>
      <c r="O102" s="44"/>
      <c r="P102" s="44"/>
      <c r="Q102" s="44"/>
    </row>
    <row r="103" spans="1:17" x14ac:dyDescent="0.25">
      <c r="D103" s="47"/>
      <c r="K103" s="47"/>
    </row>
    <row r="104" spans="1:17" x14ac:dyDescent="0.25">
      <c r="D104" s="47"/>
      <c r="K104" s="47"/>
    </row>
    <row r="105" spans="1:17" x14ac:dyDescent="0.25">
      <c r="D105" s="47"/>
      <c r="K105" s="47"/>
    </row>
    <row r="106" spans="1:17" x14ac:dyDescent="0.25">
      <c r="D106" s="47"/>
      <c r="K106" s="47"/>
    </row>
    <row r="115" spans="2:2" x14ac:dyDescent="0.25">
      <c r="B115" s="302"/>
    </row>
    <row r="116" spans="2:2" x14ac:dyDescent="0.25">
      <c r="B116" s="302"/>
    </row>
    <row r="120" spans="2:2" x14ac:dyDescent="0.25">
      <c r="B120" s="302"/>
    </row>
    <row r="122" spans="2:2" x14ac:dyDescent="0.25">
      <c r="B122" s="302"/>
    </row>
    <row r="126" spans="2:2" x14ac:dyDescent="0.25">
      <c r="B126" s="302"/>
    </row>
  </sheetData>
  <mergeCells count="29">
    <mergeCell ref="N1:O1"/>
    <mergeCell ref="L2:Q2"/>
    <mergeCell ref="A14:C14"/>
    <mergeCell ref="A90:C90"/>
    <mergeCell ref="A97:C97"/>
    <mergeCell ref="E1:I1"/>
    <mergeCell ref="L1:M1"/>
    <mergeCell ref="A2:C3"/>
    <mergeCell ref="E2:J2"/>
    <mergeCell ref="E95:J95"/>
    <mergeCell ref="L95:Q95"/>
    <mergeCell ref="A86:C86"/>
    <mergeCell ref="A4:C4"/>
    <mergeCell ref="A10:C10"/>
    <mergeCell ref="A82:C82"/>
    <mergeCell ref="D4:D101"/>
    <mergeCell ref="D2:D3"/>
    <mergeCell ref="K2:K3"/>
    <mergeCell ref="K4:K101"/>
    <mergeCell ref="A61:C61"/>
    <mergeCell ref="A68:C68"/>
    <mergeCell ref="A73:C73"/>
    <mergeCell ref="A77:C77"/>
    <mergeCell ref="A65:C65"/>
    <mergeCell ref="A18:C18"/>
    <mergeCell ref="A27:C27"/>
    <mergeCell ref="A32:C32"/>
    <mergeCell ref="A39:C39"/>
    <mergeCell ref="A56:C56"/>
  </mergeCells>
  <conditionalFormatting sqref="A4:A11 E4:E10 A27:C27 A81:C81 E81:F81 E13 I25:J25 E25 A31:C32 A28:B30 A38:C39 A33:B37 A55:C56 A40:B54 A60:C60 A57:B59 E64:F64 A64:C64 A62:B62 A71:C71 A69:B70 E71:F71 E89:F89 A89:C89 A87:B88 A93:C93 A91:B92 E93:F93 E60:F60 E27:F27 E31:F32 E38:F39 E55:F56 H60:J60 H93:J93 H89:J89 H71:J71 H64:J64 H81:J81 I13:J13 H27:J27 H31:J32 H38:J39 H55:J56 I4:J10 A18:A25 E18:G18 I18:J18 A13">
    <cfRule type="expression" dxfId="793" priority="973">
      <formula>MOD(ROW(),2)</formula>
    </cfRule>
  </conditionalFormatting>
  <conditionalFormatting sqref="A80 A78:B79 A75 A74:B74 A2 A5:B8 A11:B11 A19:B24 A28:B30 A33:B37 A40:B54 A57:B59 A62:B62 A69:B70 A87:B88 A91:B92 L102:M1048576 A98:B98 A99 J1 D2:E2 L1:L2 L3:M3 A1:E1 A4:C4 A102:J1048576 A9:C10 A25:C25 A18:C18 A31:C32 A38:C39 A55:C56 A60:C61 A64:C64 A71:C71 A76:C77 A81:C81 A89:C90 A93:C93 E3:J3 P1:Q1 P102:Q1048576 E4:F9 H97 H90 H86 H77 H73 H61 A100:C100 H60:J60 H93:J93 H89:J89 H71:J71 H81:J81 H76:J76 P3:Q3 J19 H31:J32 H38:J39 H55:J56 A27:C27 A26 C26 H4:J9 A73:C73 A97:C97 E95 H100:J100 I18:J18 E18:G19 A68:C68 H64:J64 A86:C86 H26:J27 E13:F13 E10:E11 I25:J25 I10:J11 E86:F86 E68:H68 E97:F97 E73:F73 E100:F100 E93:F93 E89:F90 E81:F81 E76:F77 E71:F71 E64:F64 E60:F61 E55:F56 E38:F39 E31:F32 E25:F27 I13:J13 A13:B13">
    <cfRule type="cellIs" dxfId="792" priority="972" operator="equal">
      <formula>0</formula>
    </cfRule>
  </conditionalFormatting>
  <conditionalFormatting sqref="F4:F9 A80 A75 A76:C76 E76:F76 A74:B74 A78:B79 B4:C4 B9:C10 B5:B8 B18:C18 B11 B25:C25 F13 F25 B19:B24 E100:F100 A100:C100 A98:B98 A99 H100:J100 H76:J76 H4:H9 B13">
    <cfRule type="expression" dxfId="791" priority="971">
      <formula>MOD(ROW(),2)</formula>
    </cfRule>
  </conditionalFormatting>
  <conditionalFormatting sqref="B80">
    <cfRule type="cellIs" dxfId="790" priority="970" operator="equal">
      <formula>0</formula>
    </cfRule>
  </conditionalFormatting>
  <conditionalFormatting sqref="B80">
    <cfRule type="expression" dxfId="789" priority="969">
      <formula>MOD(ROW(),2)</formula>
    </cfRule>
  </conditionalFormatting>
  <conditionalFormatting sqref="B75">
    <cfRule type="cellIs" dxfId="788" priority="968" operator="equal">
      <formula>0</formula>
    </cfRule>
  </conditionalFormatting>
  <conditionalFormatting sqref="B75">
    <cfRule type="expression" dxfId="787" priority="967">
      <formula>MOD(ROW(),2)</formula>
    </cfRule>
  </conditionalFormatting>
  <conditionalFormatting sqref="L102:M102 P102:Q102">
    <cfRule type="cellIs" dxfId="786" priority="966" operator="equal">
      <formula>0</formula>
    </cfRule>
  </conditionalFormatting>
  <conditionalFormatting sqref="I11:J11 E11">
    <cfRule type="expression" dxfId="785" priority="957">
      <formula>MOD(ROW(),2)</formula>
    </cfRule>
  </conditionalFormatting>
  <conditionalFormatting sqref="J90">
    <cfRule type="cellIs" dxfId="784" priority="783" operator="equal">
      <formula>0</formula>
    </cfRule>
  </conditionalFormatting>
  <conditionalFormatting sqref="I69:J70">
    <cfRule type="expression" dxfId="783" priority="901">
      <formula>MOD(ROW(),2)</formula>
    </cfRule>
  </conditionalFormatting>
  <conditionalFormatting sqref="C5:C8">
    <cfRule type="expression" dxfId="782" priority="963">
      <formula>MOD(ROW(),2)</formula>
    </cfRule>
  </conditionalFormatting>
  <conditionalFormatting sqref="C13">
    <cfRule type="cellIs" dxfId="781" priority="959" operator="equal">
      <formula>0</formula>
    </cfRule>
  </conditionalFormatting>
  <conditionalFormatting sqref="C13">
    <cfRule type="expression" dxfId="780" priority="958">
      <formula>MOD(ROW(),2)</formula>
    </cfRule>
  </conditionalFormatting>
  <conditionalFormatting sqref="F87:F88 H87:H88">
    <cfRule type="expression" dxfId="779" priority="878">
      <formula>MOD(ROW(),2)</formula>
    </cfRule>
  </conditionalFormatting>
  <conditionalFormatting sqref="J68">
    <cfRule type="cellIs" dxfId="778" priority="795" operator="equal">
      <formula>0</formula>
    </cfRule>
  </conditionalFormatting>
  <conditionalFormatting sqref="G11">
    <cfRule type="expression" dxfId="777" priority="695">
      <formula>MOD(ROW(),2)</formula>
    </cfRule>
  </conditionalFormatting>
  <conditionalFormatting sqref="J19 E19:E24">
    <cfRule type="expression" dxfId="776" priority="950">
      <formula>MOD(ROW(),2)</formula>
    </cfRule>
  </conditionalFormatting>
  <conditionalFormatting sqref="E20:E24">
    <cfRule type="cellIs" dxfId="775" priority="949" operator="equal">
      <formula>0</formula>
    </cfRule>
  </conditionalFormatting>
  <conditionalFormatting sqref="F19">
    <cfRule type="expression" dxfId="774" priority="948">
      <formula>MOD(ROW(),2)</formula>
    </cfRule>
  </conditionalFormatting>
  <conditionalFormatting sqref="J20:J24">
    <cfRule type="expression" dxfId="773" priority="943">
      <formula>MOD(ROW(),2)</formula>
    </cfRule>
  </conditionalFormatting>
  <conditionalFormatting sqref="F20:F24 J20:J24">
    <cfRule type="cellIs" dxfId="772" priority="942" operator="equal">
      <formula>0</formula>
    </cfRule>
  </conditionalFormatting>
  <conditionalFormatting sqref="F20:F24">
    <cfRule type="expression" dxfId="771" priority="941">
      <formula>MOD(ROW(),2)</formula>
    </cfRule>
  </conditionalFormatting>
  <conditionalFormatting sqref="J61">
    <cfRule type="cellIs" dxfId="770" priority="798" operator="equal">
      <formula>0</formula>
    </cfRule>
  </conditionalFormatting>
  <conditionalFormatting sqref="J28:J30">
    <cfRule type="expression" dxfId="769" priority="936">
      <formula>MOD(ROW(),2)</formula>
    </cfRule>
  </conditionalFormatting>
  <conditionalFormatting sqref="F28:F30 H28:H30 J28:J30">
    <cfRule type="cellIs" dxfId="768" priority="935" operator="equal">
      <formula>0</formula>
    </cfRule>
  </conditionalFormatting>
  <conditionalFormatting sqref="F28:F30 H28:H30">
    <cfRule type="expression" dxfId="767" priority="934">
      <formula>MOD(ROW(),2)</formula>
    </cfRule>
  </conditionalFormatting>
  <conditionalFormatting sqref="J33:J37">
    <cfRule type="expression" dxfId="766" priority="929">
      <formula>MOD(ROW(),2)</formula>
    </cfRule>
  </conditionalFormatting>
  <conditionalFormatting sqref="F33:F37 H33:H37 J33:J37">
    <cfRule type="cellIs" dxfId="765" priority="928" operator="equal">
      <formula>0</formula>
    </cfRule>
  </conditionalFormatting>
  <conditionalFormatting sqref="F33:F37 H33:H37">
    <cfRule type="expression" dxfId="764" priority="927">
      <formula>MOD(ROW(),2)</formula>
    </cfRule>
  </conditionalFormatting>
  <conditionalFormatting sqref="J40:J54">
    <cfRule type="expression" dxfId="763" priority="922">
      <formula>MOD(ROW(),2)</formula>
    </cfRule>
  </conditionalFormatting>
  <conditionalFormatting sqref="F40:F54 H40:H54 J40:J54">
    <cfRule type="cellIs" dxfId="762" priority="921" operator="equal">
      <formula>0</formula>
    </cfRule>
  </conditionalFormatting>
  <conditionalFormatting sqref="F40:F54 H40:H54">
    <cfRule type="expression" dxfId="761" priority="920">
      <formula>MOD(ROW(),2)</formula>
    </cfRule>
  </conditionalFormatting>
  <conditionalFormatting sqref="J57:J59">
    <cfRule type="expression" dxfId="760" priority="915">
      <formula>MOD(ROW(),2)</formula>
    </cfRule>
  </conditionalFormatting>
  <conditionalFormatting sqref="F57:F59 H57:H59 J57:J59">
    <cfRule type="cellIs" dxfId="759" priority="914" operator="equal">
      <formula>0</formula>
    </cfRule>
  </conditionalFormatting>
  <conditionalFormatting sqref="F57:F59 H57:H59">
    <cfRule type="expression" dxfId="758" priority="913">
      <formula>MOD(ROW(),2)</formula>
    </cfRule>
  </conditionalFormatting>
  <conditionalFormatting sqref="J62">
    <cfRule type="expression" dxfId="757" priority="908">
      <formula>MOD(ROW(),2)</formula>
    </cfRule>
  </conditionalFormatting>
  <conditionalFormatting sqref="F62 H62 J62">
    <cfRule type="cellIs" dxfId="756" priority="907" operator="equal">
      <formula>0</formula>
    </cfRule>
  </conditionalFormatting>
  <conditionalFormatting sqref="F62 H62">
    <cfRule type="expression" dxfId="755" priority="906">
      <formula>MOD(ROW(),2)</formula>
    </cfRule>
  </conditionalFormatting>
  <conditionalFormatting sqref="F69:F70 H69:J70">
    <cfRule type="cellIs" dxfId="754" priority="900" operator="equal">
      <formula>0</formula>
    </cfRule>
  </conditionalFormatting>
  <conditionalFormatting sqref="F69:F70 H69:H70">
    <cfRule type="expression" dxfId="753" priority="899">
      <formula>MOD(ROW(),2)</formula>
    </cfRule>
  </conditionalFormatting>
  <conditionalFormatting sqref="I74:J75">
    <cfRule type="expression" dxfId="752" priority="894">
      <formula>MOD(ROW(),2)</formula>
    </cfRule>
  </conditionalFormatting>
  <conditionalFormatting sqref="F74:F75 H74:J75">
    <cfRule type="cellIs" dxfId="751" priority="893" operator="equal">
      <formula>0</formula>
    </cfRule>
  </conditionalFormatting>
  <conditionalFormatting sqref="F74:F75 H74:H75">
    <cfRule type="expression" dxfId="750" priority="892">
      <formula>MOD(ROW(),2)</formula>
    </cfRule>
  </conditionalFormatting>
  <conditionalFormatting sqref="I78:J80">
    <cfRule type="expression" dxfId="749" priority="887">
      <formula>MOD(ROW(),2)</formula>
    </cfRule>
  </conditionalFormatting>
  <conditionalFormatting sqref="F78:F80 H78:J80">
    <cfRule type="cellIs" dxfId="748" priority="886" operator="equal">
      <formula>0</formula>
    </cfRule>
  </conditionalFormatting>
  <conditionalFormatting sqref="F78:F80 H78:H80">
    <cfRule type="expression" dxfId="747" priority="885">
      <formula>MOD(ROW(),2)</formula>
    </cfRule>
  </conditionalFormatting>
  <conditionalFormatting sqref="I87:J88">
    <cfRule type="expression" dxfId="746" priority="880">
      <formula>MOD(ROW(),2)</formula>
    </cfRule>
  </conditionalFormatting>
  <conditionalFormatting sqref="F87:F88 H87:J88">
    <cfRule type="cellIs" dxfId="745" priority="879" operator="equal">
      <formula>0</formula>
    </cfRule>
  </conditionalFormatting>
  <conditionalFormatting sqref="I91:J92">
    <cfRule type="expression" dxfId="744" priority="873">
      <formula>MOD(ROW(),2)</formula>
    </cfRule>
  </conditionalFormatting>
  <conditionalFormatting sqref="F91:F92 H91:J92">
    <cfRule type="cellIs" dxfId="743" priority="872" operator="equal">
      <formula>0</formula>
    </cfRule>
  </conditionalFormatting>
  <conditionalFormatting sqref="F91:F92 H91:H92">
    <cfRule type="expression" dxfId="742" priority="871">
      <formula>MOD(ROW(),2)</formula>
    </cfRule>
  </conditionalFormatting>
  <conditionalFormatting sqref="I98:J98">
    <cfRule type="expression" dxfId="741" priority="866">
      <formula>MOD(ROW(),2)</formula>
    </cfRule>
  </conditionalFormatting>
  <conditionalFormatting sqref="F98 H98:J98">
    <cfRule type="cellIs" dxfId="740" priority="865" operator="equal">
      <formula>0</formula>
    </cfRule>
  </conditionalFormatting>
  <conditionalFormatting sqref="F98 H98">
    <cfRule type="expression" dxfId="739" priority="864">
      <formula>MOD(ROW(),2)</formula>
    </cfRule>
  </conditionalFormatting>
  <conditionalFormatting sqref="B99">
    <cfRule type="cellIs" dxfId="738" priority="859" operator="equal">
      <formula>0</formula>
    </cfRule>
  </conditionalFormatting>
  <conditionalFormatting sqref="B99">
    <cfRule type="expression" dxfId="737" priority="858">
      <formula>MOD(ROW(),2)</formula>
    </cfRule>
  </conditionalFormatting>
  <conditionalFormatting sqref="J99">
    <cfRule type="expression" dxfId="736" priority="857">
      <formula>MOD(ROW(),2)</formula>
    </cfRule>
  </conditionalFormatting>
  <conditionalFormatting sqref="F99 H99 J99">
    <cfRule type="cellIs" dxfId="735" priority="856" operator="equal">
      <formula>0</formula>
    </cfRule>
  </conditionalFormatting>
  <conditionalFormatting sqref="F99 H99">
    <cfRule type="expression" dxfId="734" priority="855">
      <formula>MOD(ROW(),2)</formula>
    </cfRule>
  </conditionalFormatting>
  <conditionalFormatting sqref="C99">
    <cfRule type="expression" dxfId="733" priority="853">
      <formula>MOD(ROW(),2)</formula>
    </cfRule>
  </conditionalFormatting>
  <conditionalFormatting sqref="E28:E30">
    <cfRule type="expression" dxfId="732" priority="850">
      <formula>MOD(ROW(),2)</formula>
    </cfRule>
  </conditionalFormatting>
  <conditionalFormatting sqref="E28:E30">
    <cfRule type="cellIs" dxfId="731" priority="849" operator="equal">
      <formula>0</formula>
    </cfRule>
  </conditionalFormatting>
  <conditionalFormatting sqref="E33:E37">
    <cfRule type="expression" dxfId="730" priority="848">
      <formula>MOD(ROW(),2)</formula>
    </cfRule>
  </conditionalFormatting>
  <conditionalFormatting sqref="E33:E37">
    <cfRule type="cellIs" dxfId="729" priority="847" operator="equal">
      <formula>0</formula>
    </cfRule>
  </conditionalFormatting>
  <conditionalFormatting sqref="E40:E54">
    <cfRule type="expression" dxfId="728" priority="846">
      <formula>MOD(ROW(),2)</formula>
    </cfRule>
  </conditionalFormatting>
  <conditionalFormatting sqref="E40:E54">
    <cfRule type="cellIs" dxfId="727" priority="845" operator="equal">
      <formula>0</formula>
    </cfRule>
  </conditionalFormatting>
  <conditionalFormatting sqref="E57:E59">
    <cfRule type="expression" dxfId="726" priority="844">
      <formula>MOD(ROW(),2)</formula>
    </cfRule>
  </conditionalFormatting>
  <conditionalFormatting sqref="E57:E59">
    <cfRule type="cellIs" dxfId="725" priority="843" operator="equal">
      <formula>0</formula>
    </cfRule>
  </conditionalFormatting>
  <conditionalFormatting sqref="E62">
    <cfRule type="expression" dxfId="724" priority="842">
      <formula>MOD(ROW(),2)</formula>
    </cfRule>
  </conditionalFormatting>
  <conditionalFormatting sqref="E62">
    <cfRule type="cellIs" dxfId="723" priority="841" operator="equal">
      <formula>0</formula>
    </cfRule>
  </conditionalFormatting>
  <conditionalFormatting sqref="E69:E70">
    <cfRule type="expression" dxfId="722" priority="840">
      <formula>MOD(ROW(),2)</formula>
    </cfRule>
  </conditionalFormatting>
  <conditionalFormatting sqref="E69:E70">
    <cfRule type="cellIs" dxfId="721" priority="839" operator="equal">
      <formula>0</formula>
    </cfRule>
  </conditionalFormatting>
  <conditionalFormatting sqref="E74:E75">
    <cfRule type="expression" dxfId="720" priority="838">
      <formula>MOD(ROW(),2)</formula>
    </cfRule>
  </conditionalFormatting>
  <conditionalFormatting sqref="E74:E75">
    <cfRule type="cellIs" dxfId="719" priority="837" operator="equal">
      <formula>0</formula>
    </cfRule>
  </conditionalFormatting>
  <conditionalFormatting sqref="E78:E80">
    <cfRule type="expression" dxfId="718" priority="836">
      <formula>MOD(ROW(),2)</formula>
    </cfRule>
  </conditionalFormatting>
  <conditionalFormatting sqref="E78:E80">
    <cfRule type="cellIs" dxfId="717" priority="835" operator="equal">
      <formula>0</formula>
    </cfRule>
  </conditionalFormatting>
  <conditionalFormatting sqref="E87:E88">
    <cfRule type="expression" dxfId="716" priority="834">
      <formula>MOD(ROW(),2)</formula>
    </cfRule>
  </conditionalFormatting>
  <conditionalFormatting sqref="E87:E88">
    <cfRule type="cellIs" dxfId="715" priority="833" operator="equal">
      <formula>0</formula>
    </cfRule>
  </conditionalFormatting>
  <conditionalFormatting sqref="E91:E92">
    <cfRule type="expression" dxfId="714" priority="832">
      <formula>MOD(ROW(),2)</formula>
    </cfRule>
  </conditionalFormatting>
  <conditionalFormatting sqref="E91:E92">
    <cfRule type="cellIs" dxfId="713" priority="831" operator="equal">
      <formula>0</formula>
    </cfRule>
  </conditionalFormatting>
  <conditionalFormatting sqref="E98:E99">
    <cfRule type="expression" dxfId="712" priority="830">
      <formula>MOD(ROW(),2)</formula>
    </cfRule>
  </conditionalFormatting>
  <conditionalFormatting sqref="E98:E99">
    <cfRule type="cellIs" dxfId="711" priority="829" operator="equal">
      <formula>0</formula>
    </cfRule>
  </conditionalFormatting>
  <conditionalFormatting sqref="G57:G59">
    <cfRule type="expression" dxfId="710" priority="686">
      <formula>MOD(ROW(),2)</formula>
    </cfRule>
  </conditionalFormatting>
  <conditionalFormatting sqref="G57:G59">
    <cfRule type="cellIs" dxfId="709" priority="685" operator="equal">
      <formula>0</formula>
    </cfRule>
  </conditionalFormatting>
  <conditionalFormatting sqref="G62">
    <cfRule type="expression" dxfId="708" priority="684">
      <formula>MOD(ROW(),2)</formula>
    </cfRule>
  </conditionalFormatting>
  <conditionalFormatting sqref="G62">
    <cfRule type="cellIs" dxfId="707" priority="683" operator="equal">
      <formula>0</formula>
    </cfRule>
  </conditionalFormatting>
  <conditionalFormatting sqref="G69:G70">
    <cfRule type="expression" dxfId="706" priority="682">
      <formula>MOD(ROW(),2)</formula>
    </cfRule>
  </conditionalFormatting>
  <conditionalFormatting sqref="G69:G70">
    <cfRule type="cellIs" dxfId="705" priority="681" operator="equal">
      <formula>0</formula>
    </cfRule>
  </conditionalFormatting>
  <conditionalFormatting sqref="G74:G75">
    <cfRule type="expression" dxfId="704" priority="680">
      <formula>MOD(ROW(),2)</formula>
    </cfRule>
  </conditionalFormatting>
  <conditionalFormatting sqref="G74:G75">
    <cfRule type="cellIs" dxfId="703" priority="679" operator="equal">
      <formula>0</formula>
    </cfRule>
  </conditionalFormatting>
  <conditionalFormatting sqref="G78:G80">
    <cfRule type="expression" dxfId="702" priority="678">
      <formula>MOD(ROW(),2)</formula>
    </cfRule>
  </conditionalFormatting>
  <conditionalFormatting sqref="G78:G80">
    <cfRule type="cellIs" dxfId="701" priority="677" operator="equal">
      <formula>0</formula>
    </cfRule>
  </conditionalFormatting>
  <conditionalFormatting sqref="G87:G88">
    <cfRule type="expression" dxfId="700" priority="676">
      <formula>MOD(ROW(),2)</formula>
    </cfRule>
  </conditionalFormatting>
  <conditionalFormatting sqref="G87:G88">
    <cfRule type="cellIs" dxfId="699" priority="675" operator="equal">
      <formula>0</formula>
    </cfRule>
  </conditionalFormatting>
  <conditionalFormatting sqref="G91:G92">
    <cfRule type="expression" dxfId="698" priority="674">
      <formula>MOD(ROW(),2)</formula>
    </cfRule>
  </conditionalFormatting>
  <conditionalFormatting sqref="G91:G92">
    <cfRule type="cellIs" dxfId="697" priority="673" operator="equal">
      <formula>0</formula>
    </cfRule>
  </conditionalFormatting>
  <conditionalFormatting sqref="G98:G99">
    <cfRule type="expression" dxfId="696" priority="672">
      <formula>MOD(ROW(),2)</formula>
    </cfRule>
  </conditionalFormatting>
  <conditionalFormatting sqref="G98:G99">
    <cfRule type="cellIs" dxfId="695" priority="671" operator="equal">
      <formula>0</formula>
    </cfRule>
  </conditionalFormatting>
  <conditionalFormatting sqref="G68">
    <cfRule type="expression" dxfId="694" priority="668">
      <formula>MOD(ROW(),2)</formula>
    </cfRule>
  </conditionalFormatting>
  <conditionalFormatting sqref="G77">
    <cfRule type="expression" dxfId="693" priority="666">
      <formula>MOD(ROW(),2)</formula>
    </cfRule>
  </conditionalFormatting>
  <conditionalFormatting sqref="G90">
    <cfRule type="expression" dxfId="692" priority="664">
      <formula>MOD(ROW(),2)</formula>
    </cfRule>
  </conditionalFormatting>
  <conditionalFormatting sqref="E61:F61 A61:C61 J61 H61">
    <cfRule type="expression" dxfId="691" priority="799">
      <formula>MOD(ROW(),2)</formula>
    </cfRule>
  </conditionalFormatting>
  <conditionalFormatting sqref="E68:F68 A68:C68 J68 H68">
    <cfRule type="expression" dxfId="690" priority="796">
      <formula>MOD(ROW(),2)</formula>
    </cfRule>
  </conditionalFormatting>
  <conditionalFormatting sqref="E73:F73 A73:C73 J73 H73">
    <cfRule type="expression" dxfId="689" priority="793">
      <formula>MOD(ROW(),2)</formula>
    </cfRule>
  </conditionalFormatting>
  <conditionalFormatting sqref="J73">
    <cfRule type="cellIs" dxfId="688" priority="792" operator="equal">
      <formula>0</formula>
    </cfRule>
  </conditionalFormatting>
  <conditionalFormatting sqref="E77:F77 A77:C77 J77 H77">
    <cfRule type="expression" dxfId="687" priority="790">
      <formula>MOD(ROW(),2)</formula>
    </cfRule>
  </conditionalFormatting>
  <conditionalFormatting sqref="J77">
    <cfRule type="cellIs" dxfId="686" priority="789" operator="equal">
      <formula>0</formula>
    </cfRule>
  </conditionalFormatting>
  <conditionalFormatting sqref="I19:I23">
    <cfRule type="cellIs" dxfId="685" priority="624" operator="equal">
      <formula>0</formula>
    </cfRule>
  </conditionalFormatting>
  <conditionalFormatting sqref="E86:F86 A86:C86 J86 H86">
    <cfRule type="expression" dxfId="684" priority="787">
      <formula>MOD(ROW(),2)</formula>
    </cfRule>
  </conditionalFormatting>
  <conditionalFormatting sqref="J86">
    <cfRule type="cellIs" dxfId="683" priority="786" operator="equal">
      <formula>0</formula>
    </cfRule>
  </conditionalFormatting>
  <conditionalFormatting sqref="E90:F90 A90:C90 J90 H90">
    <cfRule type="expression" dxfId="682" priority="784">
      <formula>MOD(ROW(),2)</formula>
    </cfRule>
  </conditionalFormatting>
  <conditionalFormatting sqref="I73">
    <cfRule type="cellIs" dxfId="681" priority="618" operator="equal">
      <formula>0</formula>
    </cfRule>
  </conditionalFormatting>
  <conditionalFormatting sqref="E97:F97 A97:C97 J97 H97">
    <cfRule type="expression" dxfId="680" priority="781">
      <formula>MOD(ROW(),2)</formula>
    </cfRule>
  </conditionalFormatting>
  <conditionalFormatting sqref="J97">
    <cfRule type="cellIs" dxfId="679" priority="780" operator="equal">
      <formula>0</formula>
    </cfRule>
  </conditionalFormatting>
  <conditionalFormatting sqref="I77">
    <cfRule type="expression" dxfId="678" priority="617">
      <formula>MOD(ROW(),2)</formula>
    </cfRule>
  </conditionalFormatting>
  <conditionalFormatting sqref="I77">
    <cfRule type="cellIs" dxfId="677" priority="616" operator="equal">
      <formula>0</formula>
    </cfRule>
  </conditionalFormatting>
  <conditionalFormatting sqref="E72:F72 H72:J72">
    <cfRule type="cellIs" dxfId="676" priority="611" operator="equal">
      <formula>0</formula>
    </cfRule>
  </conditionalFormatting>
  <conditionalFormatting sqref="I97">
    <cfRule type="expression" dxfId="675" priority="766">
      <formula>MOD(ROW(),2)</formula>
    </cfRule>
  </conditionalFormatting>
  <conditionalFormatting sqref="I97">
    <cfRule type="cellIs" dxfId="674" priority="765" operator="equal">
      <formula>0</formula>
    </cfRule>
  </conditionalFormatting>
  <conditionalFormatting sqref="I19:I23">
    <cfRule type="expression" dxfId="673" priority="625">
      <formula>MOD(ROW(),2)</formula>
    </cfRule>
  </conditionalFormatting>
  <conditionalFormatting sqref="I61">
    <cfRule type="expression" dxfId="672" priority="623">
      <formula>MOD(ROW(),2)</formula>
    </cfRule>
  </conditionalFormatting>
  <conditionalFormatting sqref="I61">
    <cfRule type="cellIs" dxfId="671" priority="622" operator="equal">
      <formula>0</formula>
    </cfRule>
  </conditionalFormatting>
  <conditionalFormatting sqref="I68">
    <cfRule type="expression" dxfId="670" priority="621">
      <formula>MOD(ROW(),2)</formula>
    </cfRule>
  </conditionalFormatting>
  <conditionalFormatting sqref="I68">
    <cfRule type="cellIs" dxfId="669" priority="620" operator="equal">
      <formula>0</formula>
    </cfRule>
  </conditionalFormatting>
  <conditionalFormatting sqref="I73">
    <cfRule type="expression" dxfId="668" priority="619">
      <formula>MOD(ROW(),2)</formula>
    </cfRule>
  </conditionalFormatting>
  <conditionalFormatting sqref="I86">
    <cfRule type="expression" dxfId="667" priority="615">
      <formula>MOD(ROW(),2)</formula>
    </cfRule>
  </conditionalFormatting>
  <conditionalFormatting sqref="I86">
    <cfRule type="cellIs" dxfId="666" priority="614" operator="equal">
      <formula>0</formula>
    </cfRule>
  </conditionalFormatting>
  <conditionalFormatting sqref="I90">
    <cfRule type="expression" dxfId="665" priority="613">
      <formula>MOD(ROW(),2)</formula>
    </cfRule>
  </conditionalFormatting>
  <conditionalFormatting sqref="I90">
    <cfRule type="cellIs" dxfId="664" priority="612" operator="equal">
      <formula>0</formula>
    </cfRule>
  </conditionalFormatting>
  <conditionalFormatting sqref="C11">
    <cfRule type="expression" dxfId="663" priority="750">
      <formula>MOD(ROW(),2)</formula>
    </cfRule>
  </conditionalFormatting>
  <conditionalFormatting sqref="C19:C24">
    <cfRule type="expression" dxfId="662" priority="749">
      <formula>MOD(ROW(),2)</formula>
    </cfRule>
  </conditionalFormatting>
  <conditionalFormatting sqref="C28:C30">
    <cfRule type="expression" dxfId="661" priority="748">
      <formula>MOD(ROW(),2)</formula>
    </cfRule>
  </conditionalFormatting>
  <conditionalFormatting sqref="C33:C37">
    <cfRule type="expression" dxfId="660" priority="747">
      <formula>MOD(ROW(),2)</formula>
    </cfRule>
  </conditionalFormatting>
  <conditionalFormatting sqref="C40:C54">
    <cfRule type="expression" dxfId="659" priority="746">
      <formula>MOD(ROW(),2)</formula>
    </cfRule>
  </conditionalFormatting>
  <conditionalFormatting sqref="C57:C59">
    <cfRule type="expression" dxfId="658" priority="745">
      <formula>MOD(ROW(),2)</formula>
    </cfRule>
  </conditionalFormatting>
  <conditionalFormatting sqref="C69:C70">
    <cfRule type="expression" dxfId="657" priority="743">
      <formula>MOD(ROW(),2)</formula>
    </cfRule>
  </conditionalFormatting>
  <conditionalFormatting sqref="C74:C75">
    <cfRule type="expression" dxfId="656" priority="742">
      <formula>MOD(ROW(),2)</formula>
    </cfRule>
  </conditionalFormatting>
  <conditionalFormatting sqref="C78:C80">
    <cfRule type="expression" dxfId="655" priority="741">
      <formula>MOD(ROW(),2)</formula>
    </cfRule>
  </conditionalFormatting>
  <conditionalFormatting sqref="C87:C88">
    <cfRule type="expression" dxfId="654" priority="740">
      <formula>MOD(ROW(),2)</formula>
    </cfRule>
  </conditionalFormatting>
  <conditionalFormatting sqref="C91:C92">
    <cfRule type="expression" dxfId="653" priority="739">
      <formula>MOD(ROW(),2)</formula>
    </cfRule>
  </conditionalFormatting>
  <conditionalFormatting sqref="C98">
    <cfRule type="expression" dxfId="652" priority="738">
      <formula>MOD(ROW(),2)</formula>
    </cfRule>
  </conditionalFormatting>
  <conditionalFormatting sqref="N102:O1048576 N3:O3">
    <cfRule type="cellIs" dxfId="651" priority="736" operator="equal">
      <formula>0</formula>
    </cfRule>
  </conditionalFormatting>
  <conditionalFormatting sqref="A83:B84 A82:C82 A85:C85 H82 H85:J85 E85:F85 E82:F82">
    <cfRule type="cellIs" dxfId="650" priority="336" operator="equal">
      <formula>0</formula>
    </cfRule>
  </conditionalFormatting>
  <conditionalFormatting sqref="A83:B84">
    <cfRule type="expression" dxfId="649" priority="335">
      <formula>MOD(ROW(),2)</formula>
    </cfRule>
  </conditionalFormatting>
  <conditionalFormatting sqref="I63">
    <cfRule type="expression" dxfId="648" priority="353">
      <formula>MOD(ROW(),2)</formula>
    </cfRule>
  </conditionalFormatting>
  <conditionalFormatting sqref="E83:E84">
    <cfRule type="expression" dxfId="647" priority="329">
      <formula>MOD(ROW(),2)</formula>
    </cfRule>
  </conditionalFormatting>
  <conditionalFormatting sqref="A101 E101:F101 H101:J101">
    <cfRule type="cellIs" dxfId="646" priority="342" operator="equal">
      <formula>0</formula>
    </cfRule>
  </conditionalFormatting>
  <conditionalFormatting sqref="I82">
    <cfRule type="cellIs" dxfId="645" priority="318" operator="equal">
      <formula>0</formula>
    </cfRule>
  </conditionalFormatting>
  <conditionalFormatting sqref="A85:C85 E85:F85 H85:J85">
    <cfRule type="expression" dxfId="644" priority="337">
      <formula>MOD(ROW(),2)</formula>
    </cfRule>
  </conditionalFormatting>
  <conditionalFormatting sqref="I83:J84">
    <cfRule type="expression" dxfId="643" priority="332">
      <formula>MOD(ROW(),2)</formula>
    </cfRule>
  </conditionalFormatting>
  <conditionalFormatting sqref="G4:G10 G81 G13 G25 G64 G71 G89 G93 G60 G27 G31:G32 G38:G39 G55:G56">
    <cfRule type="expression" dxfId="642" priority="698">
      <formula>MOD(ROW(),2)</formula>
    </cfRule>
  </conditionalFormatting>
  <conditionalFormatting sqref="G25 G31:G32 G38:G39 G55:G56 G60:G61 G64 G71 G76:G77 G81 G89:G90 G93 G4:G11 G100 G73 G97 G86 G27 G13">
    <cfRule type="cellIs" dxfId="641" priority="697" operator="equal">
      <formula>0</formula>
    </cfRule>
  </conditionalFormatting>
  <conditionalFormatting sqref="G76 G100">
    <cfRule type="expression" dxfId="640" priority="696">
      <formula>MOD(ROW(),2)</formula>
    </cfRule>
  </conditionalFormatting>
  <conditionalFormatting sqref="G19:G23">
    <cfRule type="expression" dxfId="639" priority="694">
      <formula>MOD(ROW(),2)</formula>
    </cfRule>
  </conditionalFormatting>
  <conditionalFormatting sqref="G20:G23">
    <cfRule type="cellIs" dxfId="638" priority="693" operator="equal">
      <formula>0</formula>
    </cfRule>
  </conditionalFormatting>
  <conditionalFormatting sqref="G28:G30">
    <cfRule type="expression" dxfId="637" priority="692">
      <formula>MOD(ROW(),2)</formula>
    </cfRule>
  </conditionalFormatting>
  <conditionalFormatting sqref="G28:G30">
    <cfRule type="cellIs" dxfId="636" priority="691" operator="equal">
      <formula>0</formula>
    </cfRule>
  </conditionalFormatting>
  <conditionalFormatting sqref="G33:G37">
    <cfRule type="expression" dxfId="635" priority="690">
      <formula>MOD(ROW(),2)</formula>
    </cfRule>
  </conditionalFormatting>
  <conditionalFormatting sqref="G33:G37">
    <cfRule type="cellIs" dxfId="634" priority="689" operator="equal">
      <formula>0</formula>
    </cfRule>
  </conditionalFormatting>
  <conditionalFormatting sqref="G40:G54">
    <cfRule type="expression" dxfId="633" priority="688">
      <formula>MOD(ROW(),2)</formula>
    </cfRule>
  </conditionalFormatting>
  <conditionalFormatting sqref="G40:G54">
    <cfRule type="cellIs" dxfId="632" priority="687" operator="equal">
      <formula>0</formula>
    </cfRule>
  </conditionalFormatting>
  <conditionalFormatting sqref="G61">
    <cfRule type="expression" dxfId="631" priority="669">
      <formula>MOD(ROW(),2)</formula>
    </cfRule>
  </conditionalFormatting>
  <conditionalFormatting sqref="G73">
    <cfRule type="expression" dxfId="630" priority="667">
      <formula>MOD(ROW(),2)</formula>
    </cfRule>
  </conditionalFormatting>
  <conditionalFormatting sqref="G86">
    <cfRule type="expression" dxfId="629" priority="665">
      <formula>MOD(ROW(),2)</formula>
    </cfRule>
  </conditionalFormatting>
  <conditionalFormatting sqref="G97">
    <cfRule type="expression" dxfId="628" priority="663">
      <formula>MOD(ROW(),2)</formula>
    </cfRule>
  </conditionalFormatting>
  <conditionalFormatting sqref="Q33:Q37">
    <cfRule type="expression" dxfId="627" priority="248">
      <formula>MOD(ROW(),2)</formula>
    </cfRule>
  </conditionalFormatting>
  <conditionalFormatting sqref="M33:M37 O33:O37">
    <cfRule type="expression" dxfId="626" priority="246">
      <formula>MOD(ROW(),2)</formula>
    </cfRule>
  </conditionalFormatting>
  <conditionalFormatting sqref="Q57:Q59">
    <cfRule type="expression" dxfId="625" priority="242">
      <formula>MOD(ROW(),2)</formula>
    </cfRule>
  </conditionalFormatting>
  <conditionalFormatting sqref="L4:L10 L81:M81 L13 P25:Q25 L25 L64:M64 L71:M71 L89:M89 L93:M93 L60:M60 L27:M27 L31:M32 L38:M39 L55:M56 O60:Q60 O93:Q93 O89:Q89 O71:Q71 O64:Q64 O81:Q81 P13:Q13 O27:Q27 O31:Q32 O38:Q39 O55:Q56 P4:Q10 L18:N18 P18:Q18">
    <cfRule type="expression" dxfId="624" priority="261">
      <formula>MOD(ROW(),2)</formula>
    </cfRule>
  </conditionalFormatting>
  <conditionalFormatting sqref="M4:M9 L76:M76 M13 M25 L100:M100 O100:Q100 O76:Q76 O4:O9">
    <cfRule type="expression" dxfId="623" priority="259">
      <formula>MOD(ROW(),2)</formula>
    </cfRule>
  </conditionalFormatting>
  <conditionalFormatting sqref="P69:Q70">
    <cfRule type="expression" dxfId="622" priority="236">
      <formula>MOD(ROW(),2)</formula>
    </cfRule>
  </conditionalFormatting>
  <conditionalFormatting sqref="Q19 L19:L24">
    <cfRule type="expression" dxfId="621" priority="257">
      <formula>MOD(ROW(),2)</formula>
    </cfRule>
  </conditionalFormatting>
  <conditionalFormatting sqref="M69:M70 O69:O70">
    <cfRule type="expression" dxfId="620" priority="234">
      <formula>MOD(ROW(),2)</formula>
    </cfRule>
  </conditionalFormatting>
  <conditionalFormatting sqref="M19">
    <cfRule type="expression" dxfId="619" priority="255">
      <formula>MOD(ROW(),2)</formula>
    </cfRule>
  </conditionalFormatting>
  <conditionalFormatting sqref="I11">
    <cfRule type="expression" dxfId="618" priority="626">
      <formula>MOD(ROW(),2)</formula>
    </cfRule>
  </conditionalFormatting>
  <conditionalFormatting sqref="A95 C95">
    <cfRule type="cellIs" dxfId="617" priority="602" operator="equal">
      <formula>0</formula>
    </cfRule>
  </conditionalFormatting>
  <conditionalFormatting sqref="M69:M70 O69:Q70">
    <cfRule type="cellIs" dxfId="616" priority="235" operator="equal">
      <formula>0</formula>
    </cfRule>
  </conditionalFormatting>
  <conditionalFormatting sqref="E63">
    <cfRule type="cellIs" dxfId="615" priority="364" operator="equal">
      <formula>0</formula>
    </cfRule>
  </conditionalFormatting>
  <conditionalFormatting sqref="A72 C72">
    <cfRule type="cellIs" dxfId="614" priority="604" operator="equal">
      <formula>0</formula>
    </cfRule>
  </conditionalFormatting>
  <conditionalFormatting sqref="M78:M80 O78:Q80">
    <cfRule type="cellIs" dxfId="613" priority="229" operator="equal">
      <formula>0</formula>
    </cfRule>
  </conditionalFormatting>
  <conditionalFormatting sqref="I99">
    <cfRule type="expression" dxfId="612" priority="350">
      <formula>MOD(ROW(),2)</formula>
    </cfRule>
  </conditionalFormatting>
  <conditionalFormatting sqref="I82">
    <cfRule type="expression" dxfId="611" priority="319">
      <formula>MOD(ROW(),2)</formula>
    </cfRule>
  </conditionalFormatting>
  <conditionalFormatting sqref="G83:G84">
    <cfRule type="expression" dxfId="610" priority="322">
      <formula>MOD(ROW(),2)</formula>
    </cfRule>
  </conditionalFormatting>
  <conditionalFormatting sqref="G83:G84">
    <cfRule type="cellIs" dxfId="609" priority="321" operator="equal">
      <formula>0</formula>
    </cfRule>
  </conditionalFormatting>
  <conditionalFormatting sqref="G82">
    <cfRule type="expression" dxfId="608" priority="320">
      <formula>MOD(ROW(),2)</formula>
    </cfRule>
  </conditionalFormatting>
  <conditionalFormatting sqref="F14">
    <cfRule type="expression" dxfId="607" priority="296">
      <formula>MOD(ROW(),2)</formula>
    </cfRule>
  </conditionalFormatting>
  <conditionalFormatting sqref="F14:F15">
    <cfRule type="cellIs" dxfId="606" priority="295" operator="equal">
      <formula>0</formula>
    </cfRule>
  </conditionalFormatting>
  <conditionalFormatting sqref="F10">
    <cfRule type="expression" dxfId="605" priority="291">
      <formula>MOD(ROW(),2)</formula>
    </cfRule>
  </conditionalFormatting>
  <conditionalFormatting sqref="F10:F11">
    <cfRule type="cellIs" dxfId="604" priority="290" operator="equal">
      <formula>0</formula>
    </cfRule>
  </conditionalFormatting>
  <conditionalFormatting sqref="F11">
    <cfRule type="expression" dxfId="603" priority="289">
      <formula>MOD(ROW(),2)</formula>
    </cfRule>
  </conditionalFormatting>
  <conditionalFormatting sqref="H19">
    <cfRule type="expression" dxfId="602" priority="285">
      <formula>MOD(ROW(),2)</formula>
    </cfRule>
  </conditionalFormatting>
  <conditionalFormatting sqref="H20:H23">
    <cfRule type="cellIs" dxfId="601" priority="284" operator="equal">
      <formula>0</formula>
    </cfRule>
  </conditionalFormatting>
  <conditionalFormatting sqref="H20:H23">
    <cfRule type="expression" dxfId="600" priority="283">
      <formula>MOD(ROW(),2)</formula>
    </cfRule>
  </conditionalFormatting>
  <conditionalFormatting sqref="H17">
    <cfRule type="cellIs" dxfId="599" priority="282" operator="equal">
      <formula>0</formula>
    </cfRule>
  </conditionalFormatting>
  <conditionalFormatting sqref="H17">
    <cfRule type="expression" dxfId="598" priority="281">
      <formula>MOD(ROW(),2)</formula>
    </cfRule>
  </conditionalFormatting>
  <conditionalFormatting sqref="H10">
    <cfRule type="expression" dxfId="597" priority="275">
      <formula>MOD(ROW(),2)</formula>
    </cfRule>
  </conditionalFormatting>
  <conditionalFormatting sqref="H11">
    <cfRule type="expression" dxfId="596" priority="273">
      <formula>MOD(ROW(),2)</formula>
    </cfRule>
  </conditionalFormatting>
  <conditionalFormatting sqref="G72">
    <cfRule type="cellIs" dxfId="595" priority="272" operator="equal">
      <formula>0</formula>
    </cfRule>
  </conditionalFormatting>
  <conditionalFormatting sqref="A94 C94">
    <cfRule type="cellIs" dxfId="594" priority="270" operator="equal">
      <formula>0</formula>
    </cfRule>
  </conditionalFormatting>
  <conditionalFormatting sqref="G101">
    <cfRule type="cellIs" dxfId="593" priority="264" operator="equal">
      <formula>0</formula>
    </cfRule>
  </conditionalFormatting>
  <conditionalFormatting sqref="K1 K102:K1048576">
    <cfRule type="cellIs" dxfId="592" priority="262" operator="equal">
      <formula>0</formula>
    </cfRule>
  </conditionalFormatting>
  <conditionalFormatting sqref="L4:M9 O97 O90 O86 O77 O73 O61 O60:Q60 O93:Q93 O89:Q89 O71:Q71 O81:Q81 O76:Q76 Q19 O31:Q32 O38:Q39 O55:Q56 O4:Q9 L95 O100:Q100 P18:Q18 L18:N19 O64:Q64 O26:Q27 L13:M13 L10:L11 P25:Q25 P10:Q11 L86:M86 L68:O68 L97:M97 L73:M73 L100:M100 L93:M93 L89:M90 L81:M81 L76:M77 L71:M71 L64:M64 L60:M61 L55:M56 L38:M39 L31:M32 L25:M27 P13:Q13">
    <cfRule type="cellIs" dxfId="591" priority="260" operator="equal">
      <formula>0</formula>
    </cfRule>
  </conditionalFormatting>
  <conditionalFormatting sqref="L20:L24">
    <cfRule type="cellIs" dxfId="590" priority="256" operator="equal">
      <formula>0</formula>
    </cfRule>
  </conditionalFormatting>
  <conditionalFormatting sqref="Q28:Q30">
    <cfRule type="expression" dxfId="589" priority="251">
      <formula>MOD(ROW(),2)</formula>
    </cfRule>
  </conditionalFormatting>
  <conditionalFormatting sqref="M28:M30 O28:O30 Q28:Q30">
    <cfRule type="cellIs" dxfId="588" priority="250" operator="equal">
      <formula>0</formula>
    </cfRule>
  </conditionalFormatting>
  <conditionalFormatting sqref="Q40:Q54">
    <cfRule type="expression" dxfId="587" priority="245">
      <formula>MOD(ROW(),2)</formula>
    </cfRule>
  </conditionalFormatting>
  <conditionalFormatting sqref="M40:M54 O40:O54">
    <cfRule type="expression" dxfId="586" priority="243">
      <formula>MOD(ROW(),2)</formula>
    </cfRule>
  </conditionalFormatting>
  <conditionalFormatting sqref="M57:M59 O57:O59">
    <cfRule type="expression" dxfId="585" priority="240">
      <formula>MOD(ROW(),2)</formula>
    </cfRule>
  </conditionalFormatting>
  <conditionalFormatting sqref="G14:G15 G17">
    <cfRule type="cellIs" dxfId="584" priority="448" operator="equal">
      <formula>0</formula>
    </cfRule>
  </conditionalFormatting>
  <conditionalFormatting sqref="P78:Q80">
    <cfRule type="expression" dxfId="583" priority="230">
      <formula>MOD(ROW(),2)</formula>
    </cfRule>
  </conditionalFormatting>
  <conditionalFormatting sqref="M78:M80 O78:O80">
    <cfRule type="expression" dxfId="582" priority="228">
      <formula>MOD(ROW(),2)</formula>
    </cfRule>
  </conditionalFormatting>
  <conditionalFormatting sqref="M87:M88 O87:Q88">
    <cfRule type="cellIs" dxfId="581" priority="226" operator="equal">
      <formula>0</formula>
    </cfRule>
  </conditionalFormatting>
  <conditionalFormatting sqref="A14:A15 E14 E17 I17:J17 I14:J14 A17">
    <cfRule type="expression" dxfId="580" priority="457">
      <formula>MOD(ROW(),2)</formula>
    </cfRule>
  </conditionalFormatting>
  <conditionalFormatting sqref="A15:B15 A14:C14 E14:E15 I14:J15 I17:J17 E17:F17 A17:B17">
    <cfRule type="cellIs" dxfId="579" priority="456" operator="equal">
      <formula>0</formula>
    </cfRule>
  </conditionalFormatting>
  <conditionalFormatting sqref="B14:C14 B15 F17 B17">
    <cfRule type="expression" dxfId="578" priority="455">
      <formula>MOD(ROW(),2)</formula>
    </cfRule>
  </conditionalFormatting>
  <conditionalFormatting sqref="I15:J15 E15">
    <cfRule type="expression" dxfId="577" priority="452">
      <formula>MOD(ROW(),2)</formula>
    </cfRule>
  </conditionalFormatting>
  <conditionalFormatting sqref="C17">
    <cfRule type="cellIs" dxfId="576" priority="454" operator="equal">
      <formula>0</formula>
    </cfRule>
  </conditionalFormatting>
  <conditionalFormatting sqref="C17">
    <cfRule type="expression" dxfId="575" priority="453">
      <formula>MOD(ROW(),2)</formula>
    </cfRule>
  </conditionalFormatting>
  <conditionalFormatting sqref="L68:M68 Q68 O68">
    <cfRule type="expression" dxfId="574" priority="191">
      <formula>MOD(ROW(),2)</formula>
    </cfRule>
  </conditionalFormatting>
  <conditionalFormatting sqref="C15">
    <cfRule type="expression" dxfId="573" priority="450">
      <formula>MOD(ROW(),2)</formula>
    </cfRule>
  </conditionalFormatting>
  <conditionalFormatting sqref="L40:L54">
    <cfRule type="expression" dxfId="572" priority="211">
      <formula>MOD(ROW(),2)</formula>
    </cfRule>
  </conditionalFormatting>
  <conditionalFormatting sqref="L57:L59">
    <cfRule type="expression" dxfId="571" priority="209">
      <formula>MOD(ROW(),2)</formula>
    </cfRule>
  </conditionalFormatting>
  <conditionalFormatting sqref="L62">
    <cfRule type="expression" dxfId="570" priority="207">
      <formula>MOD(ROW(),2)</formula>
    </cfRule>
  </conditionalFormatting>
  <conditionalFormatting sqref="G14 G17">
    <cfRule type="expression" dxfId="569" priority="449">
      <formula>MOD(ROW(),2)</formula>
    </cfRule>
  </conditionalFormatting>
  <conditionalFormatting sqref="G15">
    <cfRule type="expression" dxfId="568" priority="447">
      <formula>MOD(ROW(),2)</formula>
    </cfRule>
  </conditionalFormatting>
  <conditionalFormatting sqref="I15">
    <cfRule type="expression" dxfId="567" priority="446">
      <formula>MOD(ROW(),2)</formula>
    </cfRule>
  </conditionalFormatting>
  <conditionalFormatting sqref="L40:L54">
    <cfRule type="cellIs" dxfId="566" priority="210" operator="equal">
      <formula>0</formula>
    </cfRule>
  </conditionalFormatting>
  <conditionalFormatting sqref="L74:L75">
    <cfRule type="expression" dxfId="565" priority="203">
      <formula>MOD(ROW(),2)</formula>
    </cfRule>
  </conditionalFormatting>
  <conditionalFormatting sqref="G16">
    <cfRule type="cellIs" dxfId="564" priority="429" operator="equal">
      <formula>0</formula>
    </cfRule>
  </conditionalFormatting>
  <conditionalFormatting sqref="A16">
    <cfRule type="expression" dxfId="563" priority="435">
      <formula>MOD(ROW(),2)</formula>
    </cfRule>
  </conditionalFormatting>
  <conditionalFormatting sqref="A16:B16 E16 I16:J16">
    <cfRule type="cellIs" dxfId="562" priority="434" operator="equal">
      <formula>0</formula>
    </cfRule>
  </conditionalFormatting>
  <conditionalFormatting sqref="B16">
    <cfRule type="expression" dxfId="561" priority="433">
      <formula>MOD(ROW(),2)</formula>
    </cfRule>
  </conditionalFormatting>
  <conditionalFormatting sqref="I16:J16 E16">
    <cfRule type="expression" dxfId="560" priority="432">
      <formula>MOD(ROW(),2)</formula>
    </cfRule>
  </conditionalFormatting>
  <conditionalFormatting sqref="N28:N30">
    <cfRule type="expression" dxfId="559" priority="171">
      <formula>MOD(ROW(),2)</formula>
    </cfRule>
  </conditionalFormatting>
  <conditionalFormatting sqref="C16">
    <cfRule type="expression" dxfId="558" priority="430">
      <formula>MOD(ROW(),2)</formula>
    </cfRule>
  </conditionalFormatting>
  <conditionalFormatting sqref="G16">
    <cfRule type="expression" dxfId="557" priority="428">
      <formula>MOD(ROW(),2)</formula>
    </cfRule>
  </conditionalFormatting>
  <conditionalFormatting sqref="I16">
    <cfRule type="expression" dxfId="556" priority="427">
      <formula>MOD(ROW(),2)</formula>
    </cfRule>
  </conditionalFormatting>
  <conditionalFormatting sqref="Q61">
    <cfRule type="cellIs" dxfId="555" priority="192" operator="equal">
      <formula>0</formula>
    </cfRule>
  </conditionalFormatting>
  <conditionalFormatting sqref="L77:M77 Q77 O77">
    <cfRule type="expression" dxfId="554" priority="187">
      <formula>MOD(ROW(),2)</formula>
    </cfRule>
  </conditionalFormatting>
  <conditionalFormatting sqref="E67:F67 A67:C67 A66:B66 H67:J67">
    <cfRule type="expression" dxfId="553" priority="419">
      <formula>MOD(ROW(),2)</formula>
    </cfRule>
  </conditionalFormatting>
  <conditionalFormatting sqref="A66:B66 A65:C65 A67:C67 H65 H67:J67 E67:F67 E65:F65">
    <cfRule type="cellIs" dxfId="552" priority="418" operator="equal">
      <formula>0</formula>
    </cfRule>
  </conditionalFormatting>
  <conditionalFormatting sqref="J65">
    <cfRule type="cellIs" dxfId="551" priority="411" operator="equal">
      <formula>0</formula>
    </cfRule>
  </conditionalFormatting>
  <conditionalFormatting sqref="I66:J66">
    <cfRule type="expression" dxfId="550" priority="417">
      <formula>MOD(ROW(),2)</formula>
    </cfRule>
  </conditionalFormatting>
  <conditionalFormatting sqref="F66 H66:J66">
    <cfRule type="cellIs" dxfId="549" priority="416" operator="equal">
      <formula>0</formula>
    </cfRule>
  </conditionalFormatting>
  <conditionalFormatting sqref="F66 H66">
    <cfRule type="expression" dxfId="548" priority="415">
      <formula>MOD(ROW(),2)</formula>
    </cfRule>
  </conditionalFormatting>
  <conditionalFormatting sqref="E66">
    <cfRule type="expression" dxfId="547" priority="414">
      <formula>MOD(ROW(),2)</formula>
    </cfRule>
  </conditionalFormatting>
  <conditionalFormatting sqref="E66">
    <cfRule type="cellIs" dxfId="546" priority="413" operator="equal">
      <formula>0</formula>
    </cfRule>
  </conditionalFormatting>
  <conditionalFormatting sqref="G66">
    <cfRule type="expression" dxfId="545" priority="407">
      <formula>MOD(ROW(),2)</formula>
    </cfRule>
  </conditionalFormatting>
  <conditionalFormatting sqref="G66">
    <cfRule type="cellIs" dxfId="544" priority="406" operator="equal">
      <formula>0</formula>
    </cfRule>
  </conditionalFormatting>
  <conditionalFormatting sqref="E65:F65 A65:C65 J65 H65">
    <cfRule type="expression" dxfId="543" priority="412">
      <formula>MOD(ROW(),2)</formula>
    </cfRule>
  </conditionalFormatting>
  <conditionalFormatting sqref="I65">
    <cfRule type="expression" dxfId="542" priority="404">
      <formula>MOD(ROW(),2)</formula>
    </cfRule>
  </conditionalFormatting>
  <conditionalFormatting sqref="I65">
    <cfRule type="cellIs" dxfId="541" priority="403" operator="equal">
      <formula>0</formula>
    </cfRule>
  </conditionalFormatting>
  <conditionalFormatting sqref="C66">
    <cfRule type="expression" dxfId="540" priority="410">
      <formula>MOD(ROW(),2)</formula>
    </cfRule>
  </conditionalFormatting>
  <conditionalFormatting sqref="N33:N37">
    <cfRule type="expression" dxfId="539" priority="169">
      <formula>MOD(ROW(),2)</formula>
    </cfRule>
  </conditionalFormatting>
  <conditionalFormatting sqref="N40:N54">
    <cfRule type="expression" dxfId="538" priority="167">
      <formula>MOD(ROW(),2)</formula>
    </cfRule>
  </conditionalFormatting>
  <conditionalFormatting sqref="G67">
    <cfRule type="expression" dxfId="537" priority="409">
      <formula>MOD(ROW(),2)</formula>
    </cfRule>
  </conditionalFormatting>
  <conditionalFormatting sqref="G65 G67">
    <cfRule type="cellIs" dxfId="536" priority="408" operator="equal">
      <formula>0</formula>
    </cfRule>
  </conditionalFormatting>
  <conditionalFormatting sqref="G65">
    <cfRule type="expression" dxfId="535" priority="405">
      <formula>MOD(ROW(),2)</formula>
    </cfRule>
  </conditionalFormatting>
  <conditionalFormatting sqref="N87:N88">
    <cfRule type="expression" dxfId="534" priority="155">
      <formula>MOD(ROW(),2)</formula>
    </cfRule>
  </conditionalFormatting>
  <conditionalFormatting sqref="N87:N88">
    <cfRule type="cellIs" dxfId="533" priority="154" operator="equal">
      <formula>0</formula>
    </cfRule>
  </conditionalFormatting>
  <conditionalFormatting sqref="N33:N37">
    <cfRule type="cellIs" dxfId="532" priority="168" operator="equal">
      <formula>0</formula>
    </cfRule>
  </conditionalFormatting>
  <conditionalFormatting sqref="N40:N54">
    <cfRule type="cellIs" dxfId="531" priority="166" operator="equal">
      <formula>0</formula>
    </cfRule>
  </conditionalFormatting>
  <conditionalFormatting sqref="N57:N59">
    <cfRule type="expression" dxfId="530" priority="165">
      <formula>MOD(ROW(),2)</formula>
    </cfRule>
  </conditionalFormatting>
  <conditionalFormatting sqref="I40:I54">
    <cfRule type="cellIs" dxfId="529" priority="375" operator="equal">
      <formula>0</formula>
    </cfRule>
  </conditionalFormatting>
  <conditionalFormatting sqref="I40:I54">
    <cfRule type="expression" dxfId="528" priority="376">
      <formula>MOD(ROW(),2)</formula>
    </cfRule>
  </conditionalFormatting>
  <conditionalFormatting sqref="I28:I30">
    <cfRule type="cellIs" dxfId="527" priority="379" operator="equal">
      <formula>0</formula>
    </cfRule>
  </conditionalFormatting>
  <conditionalFormatting sqref="I28:I30">
    <cfRule type="expression" dxfId="526" priority="380">
      <formula>MOD(ROW(),2)</formula>
    </cfRule>
  </conditionalFormatting>
  <conditionalFormatting sqref="I33:I37">
    <cfRule type="cellIs" dxfId="525" priority="377" operator="equal">
      <formula>0</formula>
    </cfRule>
  </conditionalFormatting>
  <conditionalFormatting sqref="I33:I37">
    <cfRule type="expression" dxfId="524" priority="378">
      <formula>MOD(ROW(),2)</formula>
    </cfRule>
  </conditionalFormatting>
  <conditionalFormatting sqref="I57:I59">
    <cfRule type="cellIs" dxfId="523" priority="373" operator="equal">
      <formula>0</formula>
    </cfRule>
  </conditionalFormatting>
  <conditionalFormatting sqref="I57:I59">
    <cfRule type="expression" dxfId="522" priority="374">
      <formula>MOD(ROW(),2)</formula>
    </cfRule>
  </conditionalFormatting>
  <conditionalFormatting sqref="I62">
    <cfRule type="cellIs" dxfId="521" priority="371" operator="equal">
      <formula>0</formula>
    </cfRule>
  </conditionalFormatting>
  <conditionalFormatting sqref="I62">
    <cfRule type="expression" dxfId="520" priority="372">
      <formula>MOD(ROW(),2)</formula>
    </cfRule>
  </conditionalFormatting>
  <conditionalFormatting sqref="A63:B63">
    <cfRule type="expression" dxfId="519" priority="370">
      <formula>MOD(ROW(),2)</formula>
    </cfRule>
  </conditionalFormatting>
  <conditionalFormatting sqref="A63:B63">
    <cfRule type="cellIs" dxfId="518" priority="369" operator="equal">
      <formula>0</formula>
    </cfRule>
  </conditionalFormatting>
  <conditionalFormatting sqref="J63">
    <cfRule type="expression" dxfId="517" priority="368">
      <formula>MOD(ROW(),2)</formula>
    </cfRule>
  </conditionalFormatting>
  <conditionalFormatting sqref="F63 H63 J63">
    <cfRule type="cellIs" dxfId="516" priority="367" operator="equal">
      <formula>0</formula>
    </cfRule>
  </conditionalFormatting>
  <conditionalFormatting sqref="F63 H63">
    <cfRule type="expression" dxfId="515" priority="366">
      <formula>MOD(ROW(),2)</formula>
    </cfRule>
  </conditionalFormatting>
  <conditionalFormatting sqref="E63">
    <cfRule type="expression" dxfId="514" priority="365">
      <formula>MOD(ROW(),2)</formula>
    </cfRule>
  </conditionalFormatting>
  <conditionalFormatting sqref="G63">
    <cfRule type="expression" dxfId="513" priority="362">
      <formula>MOD(ROW(),2)</formula>
    </cfRule>
  </conditionalFormatting>
  <conditionalFormatting sqref="G63">
    <cfRule type="cellIs" dxfId="512" priority="361" operator="equal">
      <formula>0</formula>
    </cfRule>
  </conditionalFormatting>
  <conditionalFormatting sqref="C63">
    <cfRule type="expression" dxfId="511" priority="363">
      <formula>MOD(ROW(),2)</formula>
    </cfRule>
  </conditionalFormatting>
  <conditionalFormatting sqref="M17">
    <cfRule type="expression" dxfId="510" priority="124">
      <formula>MOD(ROW(),2)</formula>
    </cfRule>
  </conditionalFormatting>
  <conditionalFormatting sqref="N14 N17">
    <cfRule type="expression" dxfId="509" priority="122">
      <formula>MOD(ROW(),2)</formula>
    </cfRule>
  </conditionalFormatting>
  <conditionalFormatting sqref="N14:N15 N17">
    <cfRule type="cellIs" dxfId="508" priority="121" operator="equal">
      <formula>0</formula>
    </cfRule>
  </conditionalFormatting>
  <conditionalFormatting sqref="I63">
    <cfRule type="cellIs" dxfId="507" priority="352" operator="equal">
      <formula>0</formula>
    </cfRule>
  </conditionalFormatting>
  <conditionalFormatting sqref="C62">
    <cfRule type="expression" dxfId="506" priority="351">
      <formula>MOD(ROW(),2)</formula>
    </cfRule>
  </conditionalFormatting>
  <conditionalFormatting sqref="I99">
    <cfRule type="cellIs" dxfId="505" priority="349" operator="equal">
      <formula>0</formula>
    </cfRule>
  </conditionalFormatting>
  <conditionalFormatting sqref="N16">
    <cfRule type="expression" dxfId="504" priority="115">
      <formula>MOD(ROW(),2)</formula>
    </cfRule>
  </conditionalFormatting>
  <conditionalFormatting sqref="A96 C96 H96:J96 E96:F96">
    <cfRule type="cellIs" dxfId="503" priority="346" operator="equal">
      <formula>0</formula>
    </cfRule>
  </conditionalFormatting>
  <conditionalFormatting sqref="M66 O66:Q66">
    <cfRule type="cellIs" dxfId="502" priority="110" operator="equal">
      <formula>0</formula>
    </cfRule>
  </conditionalFormatting>
  <conditionalFormatting sqref="Q65">
    <cfRule type="cellIs" dxfId="501" priority="105" operator="equal">
      <formula>0</formula>
    </cfRule>
  </conditionalFormatting>
  <conditionalFormatting sqref="L66">
    <cfRule type="cellIs" dxfId="500" priority="107" operator="equal">
      <formula>0</formula>
    </cfRule>
  </conditionalFormatting>
  <conditionalFormatting sqref="C101">
    <cfRule type="cellIs" dxfId="499" priority="338" operator="equal">
      <formula>0</formula>
    </cfRule>
  </conditionalFormatting>
  <conditionalFormatting sqref="F83:F84 H83:J84">
    <cfRule type="cellIs" dxfId="498" priority="331" operator="equal">
      <formula>0</formula>
    </cfRule>
  </conditionalFormatting>
  <conditionalFormatting sqref="F83:F84 H83:H84">
    <cfRule type="expression" dxfId="497" priority="330">
      <formula>MOD(ROW(),2)</formula>
    </cfRule>
  </conditionalFormatting>
  <conditionalFormatting sqref="E83:E84">
    <cfRule type="cellIs" dxfId="496" priority="328" operator="equal">
      <formula>0</formula>
    </cfRule>
  </conditionalFormatting>
  <conditionalFormatting sqref="E82:F82 A82:C82 J82 H82">
    <cfRule type="expression" dxfId="495" priority="327">
      <formula>MOD(ROW(),2)</formula>
    </cfRule>
  </conditionalFormatting>
  <conditionalFormatting sqref="J82">
    <cfRule type="cellIs" dxfId="494" priority="326" operator="equal">
      <formula>0</formula>
    </cfRule>
  </conditionalFormatting>
  <conditionalFormatting sqref="C83:C84">
    <cfRule type="expression" dxfId="493" priority="325">
      <formula>MOD(ROW(),2)</formula>
    </cfRule>
  </conditionalFormatting>
  <conditionalFormatting sqref="G85">
    <cfRule type="expression" dxfId="492" priority="324">
      <formula>MOD(ROW(),2)</formula>
    </cfRule>
  </conditionalFormatting>
  <conditionalFormatting sqref="G82 G85">
    <cfRule type="cellIs" dxfId="491" priority="323" operator="equal">
      <formula>0</formula>
    </cfRule>
  </conditionalFormatting>
  <conditionalFormatting sqref="P83:Q84">
    <cfRule type="expression" dxfId="490" priority="72">
      <formula>MOD(ROW(),2)</formula>
    </cfRule>
  </conditionalFormatting>
  <conditionalFormatting sqref="P99">
    <cfRule type="expression" dxfId="489" priority="78">
      <formula>MOD(ROW(),2)</formula>
    </cfRule>
  </conditionalFormatting>
  <conditionalFormatting sqref="P99">
    <cfRule type="cellIs" dxfId="488" priority="77" operator="equal">
      <formula>0</formula>
    </cfRule>
  </conditionalFormatting>
  <conditionalFormatting sqref="L101:M101 O101:Q101">
    <cfRule type="cellIs" dxfId="487" priority="75" operator="equal">
      <formula>0</formula>
    </cfRule>
  </conditionalFormatting>
  <conditionalFormatting sqref="L85:M85 O85:Q85">
    <cfRule type="expression" dxfId="486" priority="74">
      <formula>MOD(ROW(),2)</formula>
    </cfRule>
  </conditionalFormatting>
  <conditionalFormatting sqref="O82 O85:Q85 L85:M85 L82:M82">
    <cfRule type="cellIs" dxfId="485" priority="73" operator="equal">
      <formula>0</formula>
    </cfRule>
  </conditionalFormatting>
  <conditionalFormatting sqref="M83:M84 O83:Q84">
    <cfRule type="cellIs" dxfId="484" priority="71" operator="equal">
      <formula>0</formula>
    </cfRule>
  </conditionalFormatting>
  <conditionalFormatting sqref="M83:M84 O83:O84">
    <cfRule type="expression" dxfId="483" priority="70">
      <formula>MOD(ROW(),2)</formula>
    </cfRule>
  </conditionalFormatting>
  <conditionalFormatting sqref="L83:L84">
    <cfRule type="expression" dxfId="482" priority="69">
      <formula>MOD(ROW(),2)</formula>
    </cfRule>
  </conditionalFormatting>
  <conditionalFormatting sqref="L83:L84">
    <cfRule type="cellIs" dxfId="481" priority="68" operator="equal">
      <formula>0</formula>
    </cfRule>
  </conditionalFormatting>
  <conditionalFormatting sqref="G26">
    <cfRule type="cellIs" dxfId="480" priority="300" operator="equal">
      <formula>0</formula>
    </cfRule>
  </conditionalFormatting>
  <conditionalFormatting sqref="Q82">
    <cfRule type="cellIs" dxfId="479" priority="66" operator="equal">
      <formula>0</formula>
    </cfRule>
  </conditionalFormatting>
  <conditionalFormatting sqref="N82 N85">
    <cfRule type="cellIs" dxfId="478" priority="64" operator="equal">
      <formula>0</formula>
    </cfRule>
  </conditionalFormatting>
  <conditionalFormatting sqref="F15">
    <cfRule type="expression" dxfId="477" priority="294">
      <formula>MOD(ROW(),2)</formula>
    </cfRule>
  </conditionalFormatting>
  <conditionalFormatting sqref="F16">
    <cfRule type="cellIs" dxfId="476" priority="293" operator="equal">
      <formula>0</formula>
    </cfRule>
  </conditionalFormatting>
  <conditionalFormatting sqref="F16">
    <cfRule type="expression" dxfId="475" priority="292">
      <formula>MOD(ROW(),2)</formula>
    </cfRule>
  </conditionalFormatting>
  <conditionalFormatting sqref="H18">
    <cfRule type="expression" dxfId="474" priority="288">
      <formula>MOD(ROW(),2)</formula>
    </cfRule>
  </conditionalFormatting>
  <conditionalFormatting sqref="H25 H18:H19 H13">
    <cfRule type="cellIs" dxfId="473" priority="287" operator="equal">
      <formula>0</formula>
    </cfRule>
  </conditionalFormatting>
  <conditionalFormatting sqref="H13 H25">
    <cfRule type="expression" dxfId="472" priority="286">
      <formula>MOD(ROW(),2)</formula>
    </cfRule>
  </conditionalFormatting>
  <conditionalFormatting sqref="H14">
    <cfRule type="expression" dxfId="471" priority="280">
      <formula>MOD(ROW(),2)</formula>
    </cfRule>
  </conditionalFormatting>
  <conditionalFormatting sqref="H14:H15">
    <cfRule type="cellIs" dxfId="470" priority="279" operator="equal">
      <formula>0</formula>
    </cfRule>
  </conditionalFormatting>
  <conditionalFormatting sqref="H15">
    <cfRule type="expression" dxfId="469" priority="278">
      <formula>MOD(ROW(),2)</formula>
    </cfRule>
  </conditionalFormatting>
  <conditionalFormatting sqref="H16">
    <cfRule type="cellIs" dxfId="468" priority="277" operator="equal">
      <formula>0</formula>
    </cfRule>
  </conditionalFormatting>
  <conditionalFormatting sqref="H16">
    <cfRule type="expression" dxfId="467" priority="276">
      <formula>MOD(ROW(),2)</formula>
    </cfRule>
  </conditionalFormatting>
  <conditionalFormatting sqref="H10:H11">
    <cfRule type="cellIs" dxfId="466" priority="274" operator="equal">
      <formula>0</formula>
    </cfRule>
  </conditionalFormatting>
  <conditionalFormatting sqref="E94:F94 H94:J94">
    <cfRule type="cellIs" dxfId="465" priority="271" operator="equal">
      <formula>0</formula>
    </cfRule>
  </conditionalFormatting>
  <conditionalFormatting sqref="O10:O11">
    <cfRule type="cellIs" dxfId="464" priority="35" operator="equal">
      <formula>0</formula>
    </cfRule>
  </conditionalFormatting>
  <conditionalFormatting sqref="N96">
    <cfRule type="cellIs" dxfId="463" priority="29" operator="equal">
      <formula>0</formula>
    </cfRule>
  </conditionalFormatting>
  <conditionalFormatting sqref="G94">
    <cfRule type="cellIs" dxfId="462" priority="265" operator="equal">
      <formula>0</formula>
    </cfRule>
  </conditionalFormatting>
  <conditionalFormatting sqref="G96">
    <cfRule type="cellIs" dxfId="461" priority="263" operator="equal">
      <formula>0</formula>
    </cfRule>
  </conditionalFormatting>
  <conditionalFormatting sqref="P11:Q11 L11">
    <cfRule type="expression" dxfId="460" priority="258">
      <formula>MOD(ROW(),2)</formula>
    </cfRule>
  </conditionalFormatting>
  <conditionalFormatting sqref="Q90">
    <cfRule type="cellIs" dxfId="459" priority="182" operator="equal">
      <formula>0</formula>
    </cfRule>
  </conditionalFormatting>
  <conditionalFormatting sqref="M87:M88 O87:O88">
    <cfRule type="expression" dxfId="458" priority="225">
      <formula>MOD(ROW(),2)</formula>
    </cfRule>
  </conditionalFormatting>
  <conditionalFormatting sqref="Q68">
    <cfRule type="cellIs" dxfId="457" priority="190" operator="equal">
      <formula>0</formula>
    </cfRule>
  </conditionalFormatting>
  <conditionalFormatting sqref="Q20:Q24">
    <cfRule type="expression" dxfId="456" priority="254">
      <formula>MOD(ROW(),2)</formula>
    </cfRule>
  </conditionalFormatting>
  <conditionalFormatting sqref="M20:M24 Q20:Q24">
    <cfRule type="cellIs" dxfId="455" priority="253" operator="equal">
      <formula>0</formula>
    </cfRule>
  </conditionalFormatting>
  <conditionalFormatting sqref="M20:M24">
    <cfRule type="expression" dxfId="454" priority="252">
      <formula>MOD(ROW(),2)</formula>
    </cfRule>
  </conditionalFormatting>
  <conditionalFormatting sqref="M28:M30 O28:O30">
    <cfRule type="expression" dxfId="453" priority="249">
      <formula>MOD(ROW(),2)</formula>
    </cfRule>
  </conditionalFormatting>
  <conditionalFormatting sqref="M33:M37 O33:O37 Q33:Q37">
    <cfRule type="cellIs" dxfId="452" priority="247" operator="equal">
      <formula>0</formula>
    </cfRule>
  </conditionalFormatting>
  <conditionalFormatting sqref="M40:M54 O40:O54 Q40:Q54">
    <cfRule type="cellIs" dxfId="451" priority="244" operator="equal">
      <formula>0</formula>
    </cfRule>
  </conditionalFormatting>
  <conditionalFormatting sqref="M57:M59 O57:O59 Q57:Q59">
    <cfRule type="cellIs" dxfId="450" priority="241" operator="equal">
      <formula>0</formula>
    </cfRule>
  </conditionalFormatting>
  <conditionalFormatting sqref="Q62">
    <cfRule type="expression" dxfId="449" priority="239">
      <formula>MOD(ROW(),2)</formula>
    </cfRule>
  </conditionalFormatting>
  <conditionalFormatting sqref="M62 O62 Q62">
    <cfRule type="cellIs" dxfId="448" priority="238" operator="equal">
      <formula>0</formula>
    </cfRule>
  </conditionalFormatting>
  <conditionalFormatting sqref="M62 O62">
    <cfRule type="expression" dxfId="447" priority="237">
      <formula>MOD(ROW(),2)</formula>
    </cfRule>
  </conditionalFormatting>
  <conditionalFormatting sqref="P74:Q75">
    <cfRule type="expression" dxfId="446" priority="233">
      <formula>MOD(ROW(),2)</formula>
    </cfRule>
  </conditionalFormatting>
  <conditionalFormatting sqref="M74:M75 O74:Q75">
    <cfRule type="cellIs" dxfId="445" priority="232" operator="equal">
      <formula>0</formula>
    </cfRule>
  </conditionalFormatting>
  <conditionalFormatting sqref="M74:M75 O74:O75">
    <cfRule type="expression" dxfId="444" priority="231">
      <formula>MOD(ROW(),2)</formula>
    </cfRule>
  </conditionalFormatting>
  <conditionalFormatting sqref="P87:Q88">
    <cfRule type="expression" dxfId="443" priority="227">
      <formula>MOD(ROW(),2)</formula>
    </cfRule>
  </conditionalFormatting>
  <conditionalFormatting sqref="P91:Q92">
    <cfRule type="expression" dxfId="442" priority="224">
      <formula>MOD(ROW(),2)</formula>
    </cfRule>
  </conditionalFormatting>
  <conditionalFormatting sqref="M91:M92 O91:Q92">
    <cfRule type="cellIs" dxfId="441" priority="223" operator="equal">
      <formula>0</formula>
    </cfRule>
  </conditionalFormatting>
  <conditionalFormatting sqref="M91:M92 O91:O92">
    <cfRule type="expression" dxfId="440" priority="222">
      <formula>MOD(ROW(),2)</formula>
    </cfRule>
  </conditionalFormatting>
  <conditionalFormatting sqref="P98:Q98">
    <cfRule type="expression" dxfId="439" priority="221">
      <formula>MOD(ROW(),2)</formula>
    </cfRule>
  </conditionalFormatting>
  <conditionalFormatting sqref="M98 O98:Q98">
    <cfRule type="cellIs" dxfId="438" priority="220" operator="equal">
      <formula>0</formula>
    </cfRule>
  </conditionalFormatting>
  <conditionalFormatting sqref="M98 O98">
    <cfRule type="expression" dxfId="437" priority="219">
      <formula>MOD(ROW(),2)</formula>
    </cfRule>
  </conditionalFormatting>
  <conditionalFormatting sqref="Q99">
    <cfRule type="expression" dxfId="436" priority="218">
      <formula>MOD(ROW(),2)</formula>
    </cfRule>
  </conditionalFormatting>
  <conditionalFormatting sqref="M99 O99 Q99">
    <cfRule type="cellIs" dxfId="435" priority="217" operator="equal">
      <formula>0</formula>
    </cfRule>
  </conditionalFormatting>
  <conditionalFormatting sqref="M99 O99">
    <cfRule type="expression" dxfId="434" priority="216">
      <formula>MOD(ROW(),2)</formula>
    </cfRule>
  </conditionalFormatting>
  <conditionalFormatting sqref="L28:L30">
    <cfRule type="expression" dxfId="433" priority="215">
      <formula>MOD(ROW(),2)</formula>
    </cfRule>
  </conditionalFormatting>
  <conditionalFormatting sqref="L28:L30">
    <cfRule type="cellIs" dxfId="432" priority="214" operator="equal">
      <formula>0</formula>
    </cfRule>
  </conditionalFormatting>
  <conditionalFormatting sqref="L33:L37">
    <cfRule type="expression" dxfId="431" priority="213">
      <formula>MOD(ROW(),2)</formula>
    </cfRule>
  </conditionalFormatting>
  <conditionalFormatting sqref="L33:L37">
    <cfRule type="cellIs" dxfId="430" priority="212" operator="equal">
      <formula>0</formula>
    </cfRule>
  </conditionalFormatting>
  <conditionalFormatting sqref="L57:L59">
    <cfRule type="cellIs" dxfId="429" priority="208" operator="equal">
      <formula>0</formula>
    </cfRule>
  </conditionalFormatting>
  <conditionalFormatting sqref="L62">
    <cfRule type="cellIs" dxfId="428" priority="206" operator="equal">
      <formula>0</formula>
    </cfRule>
  </conditionalFormatting>
  <conditionalFormatting sqref="L69:L70">
    <cfRule type="expression" dxfId="427" priority="205">
      <formula>MOD(ROW(),2)</formula>
    </cfRule>
  </conditionalFormatting>
  <conditionalFormatting sqref="L69:L70">
    <cfRule type="cellIs" dxfId="426" priority="204" operator="equal">
      <formula>0</formula>
    </cfRule>
  </conditionalFormatting>
  <conditionalFormatting sqref="L74:L75">
    <cfRule type="cellIs" dxfId="425" priority="202" operator="equal">
      <formula>0</formula>
    </cfRule>
  </conditionalFormatting>
  <conditionalFormatting sqref="L78:L80">
    <cfRule type="expression" dxfId="424" priority="201">
      <formula>MOD(ROW(),2)</formula>
    </cfRule>
  </conditionalFormatting>
  <conditionalFormatting sqref="L78:L80">
    <cfRule type="cellIs" dxfId="423" priority="200" operator="equal">
      <formula>0</formula>
    </cfRule>
  </conditionalFormatting>
  <conditionalFormatting sqref="L87:L88">
    <cfRule type="expression" dxfId="422" priority="199">
      <formula>MOD(ROW(),2)</formula>
    </cfRule>
  </conditionalFormatting>
  <conditionalFormatting sqref="L87:L88">
    <cfRule type="cellIs" dxfId="421" priority="198" operator="equal">
      <formula>0</formula>
    </cfRule>
  </conditionalFormatting>
  <conditionalFormatting sqref="L91:L92">
    <cfRule type="expression" dxfId="420" priority="197">
      <formula>MOD(ROW(),2)</formula>
    </cfRule>
  </conditionalFormatting>
  <conditionalFormatting sqref="L91:L92">
    <cfRule type="cellIs" dxfId="419" priority="196" operator="equal">
      <formula>0</formula>
    </cfRule>
  </conditionalFormatting>
  <conditionalFormatting sqref="L98:L99">
    <cfRule type="expression" dxfId="418" priority="195">
      <formula>MOD(ROW(),2)</formula>
    </cfRule>
  </conditionalFormatting>
  <conditionalFormatting sqref="L98:L99">
    <cfRule type="cellIs" dxfId="417" priority="194" operator="equal">
      <formula>0</formula>
    </cfRule>
  </conditionalFormatting>
  <conditionalFormatting sqref="N57:N59">
    <cfRule type="cellIs" dxfId="416" priority="164" operator="equal">
      <formula>0</formula>
    </cfRule>
  </conditionalFormatting>
  <conditionalFormatting sqref="N62">
    <cfRule type="expression" dxfId="415" priority="163">
      <formula>MOD(ROW(),2)</formula>
    </cfRule>
  </conditionalFormatting>
  <conditionalFormatting sqref="N62">
    <cfRule type="cellIs" dxfId="414" priority="162" operator="equal">
      <formula>0</formula>
    </cfRule>
  </conditionalFormatting>
  <conditionalFormatting sqref="N69:N70">
    <cfRule type="expression" dxfId="413" priority="161">
      <formula>MOD(ROW(),2)</formula>
    </cfRule>
  </conditionalFormatting>
  <conditionalFormatting sqref="N69:N70">
    <cfRule type="cellIs" dxfId="412" priority="160" operator="equal">
      <formula>0</formula>
    </cfRule>
  </conditionalFormatting>
  <conditionalFormatting sqref="N74:N75">
    <cfRule type="expression" dxfId="411" priority="159">
      <formula>MOD(ROW(),2)</formula>
    </cfRule>
  </conditionalFormatting>
  <conditionalFormatting sqref="N74:N75">
    <cfRule type="cellIs" dxfId="410" priority="158" operator="equal">
      <formula>0</formula>
    </cfRule>
  </conditionalFormatting>
  <conditionalFormatting sqref="N78:N80">
    <cfRule type="expression" dxfId="409" priority="157">
      <formula>MOD(ROW(),2)</formula>
    </cfRule>
  </conditionalFormatting>
  <conditionalFormatting sqref="N78:N80">
    <cfRule type="cellIs" dxfId="408" priority="156" operator="equal">
      <formula>0</formula>
    </cfRule>
  </conditionalFormatting>
  <conditionalFormatting sqref="N91:N92">
    <cfRule type="expression" dxfId="407" priority="153">
      <formula>MOD(ROW(),2)</formula>
    </cfRule>
  </conditionalFormatting>
  <conditionalFormatting sqref="N91:N92">
    <cfRule type="cellIs" dxfId="406" priority="152" operator="equal">
      <formula>0</formula>
    </cfRule>
  </conditionalFormatting>
  <conditionalFormatting sqref="N98:N99">
    <cfRule type="expression" dxfId="405" priority="151">
      <formula>MOD(ROW(),2)</formula>
    </cfRule>
  </conditionalFormatting>
  <conditionalFormatting sqref="N98:N99">
    <cfRule type="cellIs" dxfId="404" priority="150" operator="equal">
      <formula>0</formula>
    </cfRule>
  </conditionalFormatting>
  <conditionalFormatting sqref="N68">
    <cfRule type="expression" dxfId="403" priority="148">
      <formula>MOD(ROW(),2)</formula>
    </cfRule>
  </conditionalFormatting>
  <conditionalFormatting sqref="N77">
    <cfRule type="expression" dxfId="402" priority="146">
      <formula>MOD(ROW(),2)</formula>
    </cfRule>
  </conditionalFormatting>
  <conditionalFormatting sqref="N90">
    <cfRule type="expression" dxfId="401" priority="144">
      <formula>MOD(ROW(),2)</formula>
    </cfRule>
  </conditionalFormatting>
  <conditionalFormatting sqref="L61:M61 Q61 O61">
    <cfRule type="expression" dxfId="400" priority="193">
      <formula>MOD(ROW(),2)</formula>
    </cfRule>
  </conditionalFormatting>
  <conditionalFormatting sqref="L73:M73 Q73 O73">
    <cfRule type="expression" dxfId="399" priority="189">
      <formula>MOD(ROW(),2)</formula>
    </cfRule>
  </conditionalFormatting>
  <conditionalFormatting sqref="Q73">
    <cfRule type="cellIs" dxfId="398" priority="188" operator="equal">
      <formula>0</formula>
    </cfRule>
  </conditionalFormatting>
  <conditionalFormatting sqref="Q77">
    <cfRule type="cellIs" dxfId="397" priority="186" operator="equal">
      <formula>0</formula>
    </cfRule>
  </conditionalFormatting>
  <conditionalFormatting sqref="P19:P24">
    <cfRule type="cellIs" dxfId="396" priority="140" operator="equal">
      <formula>0</formula>
    </cfRule>
  </conditionalFormatting>
  <conditionalFormatting sqref="L86:M86 Q86 O86">
    <cfRule type="expression" dxfId="395" priority="185">
      <formula>MOD(ROW(),2)</formula>
    </cfRule>
  </conditionalFormatting>
  <conditionalFormatting sqref="Q86">
    <cfRule type="cellIs" dxfId="394" priority="184" operator="equal">
      <formula>0</formula>
    </cfRule>
  </conditionalFormatting>
  <conditionalFormatting sqref="L90:M90 Q90 O90">
    <cfRule type="expression" dxfId="393" priority="183">
      <formula>MOD(ROW(),2)</formula>
    </cfRule>
  </conditionalFormatting>
  <conditionalFormatting sqref="P73">
    <cfRule type="cellIs" dxfId="392" priority="134" operator="equal">
      <formula>0</formula>
    </cfRule>
  </conditionalFormatting>
  <conditionalFormatting sqref="L97:M97 Q97 O97">
    <cfRule type="expression" dxfId="391" priority="181">
      <formula>MOD(ROW(),2)</formula>
    </cfRule>
  </conditionalFormatting>
  <conditionalFormatting sqref="Q97">
    <cfRule type="cellIs" dxfId="390" priority="180" operator="equal">
      <formula>0</formula>
    </cfRule>
  </conditionalFormatting>
  <conditionalFormatting sqref="P77">
    <cfRule type="expression" dxfId="389" priority="133">
      <formula>MOD(ROW(),2)</formula>
    </cfRule>
  </conditionalFormatting>
  <conditionalFormatting sqref="P77">
    <cfRule type="cellIs" dxfId="388" priority="132" operator="equal">
      <formula>0</formula>
    </cfRule>
  </conditionalFormatting>
  <conditionalFormatting sqref="L72:M72 O72:Q72">
    <cfRule type="cellIs" dxfId="387" priority="127" operator="equal">
      <formula>0</formula>
    </cfRule>
  </conditionalFormatting>
  <conditionalFormatting sqref="P97">
    <cfRule type="expression" dxfId="386" priority="179">
      <formula>MOD(ROW(),2)</formula>
    </cfRule>
  </conditionalFormatting>
  <conditionalFormatting sqref="P97">
    <cfRule type="cellIs" dxfId="385" priority="178" operator="equal">
      <formula>0</formula>
    </cfRule>
  </conditionalFormatting>
  <conditionalFormatting sqref="P19:P24">
    <cfRule type="expression" dxfId="384" priority="141">
      <formula>MOD(ROW(),2)</formula>
    </cfRule>
  </conditionalFormatting>
  <conditionalFormatting sqref="P61">
    <cfRule type="expression" dxfId="383" priority="139">
      <formula>MOD(ROW(),2)</formula>
    </cfRule>
  </conditionalFormatting>
  <conditionalFormatting sqref="P61">
    <cfRule type="cellIs" dxfId="382" priority="138" operator="equal">
      <formula>0</formula>
    </cfRule>
  </conditionalFormatting>
  <conditionalFormatting sqref="P68">
    <cfRule type="expression" dxfId="381" priority="137">
      <formula>MOD(ROW(),2)</formula>
    </cfRule>
  </conditionalFormatting>
  <conditionalFormatting sqref="P68">
    <cfRule type="cellIs" dxfId="380" priority="136" operator="equal">
      <formula>0</formula>
    </cfRule>
  </conditionalFormatting>
  <conditionalFormatting sqref="P73">
    <cfRule type="expression" dxfId="379" priority="135">
      <formula>MOD(ROW(),2)</formula>
    </cfRule>
  </conditionalFormatting>
  <conditionalFormatting sqref="P86">
    <cfRule type="expression" dxfId="378" priority="131">
      <formula>MOD(ROW(),2)</formula>
    </cfRule>
  </conditionalFormatting>
  <conditionalFormatting sqref="P86">
    <cfRule type="cellIs" dxfId="377" priority="130" operator="equal">
      <formula>0</formula>
    </cfRule>
  </conditionalFormatting>
  <conditionalFormatting sqref="P90">
    <cfRule type="expression" dxfId="376" priority="129">
      <formula>MOD(ROW(),2)</formula>
    </cfRule>
  </conditionalFormatting>
  <conditionalFormatting sqref="P90">
    <cfRule type="cellIs" dxfId="375" priority="128" operator="equal">
      <formula>0</formula>
    </cfRule>
  </conditionalFormatting>
  <conditionalFormatting sqref="N4:N10 N81 N13 N25 N64 N71 N89 N93 N60 N27 N31:N32 N38:N39 N55:N56">
    <cfRule type="expression" dxfId="374" priority="177">
      <formula>MOD(ROW(),2)</formula>
    </cfRule>
  </conditionalFormatting>
  <conditionalFormatting sqref="N25 N31:N32 N38:N39 N55:N56 N60:N61 N64 N71 N76:N77 N81 N89:N90 N93 N4:N11 N100 N73 N97 N86 N27 N13">
    <cfRule type="cellIs" dxfId="373" priority="176" operator="equal">
      <formula>0</formula>
    </cfRule>
  </conditionalFormatting>
  <conditionalFormatting sqref="N76 N100">
    <cfRule type="expression" dxfId="372" priority="175">
      <formula>MOD(ROW(),2)</formula>
    </cfRule>
  </conditionalFormatting>
  <conditionalFormatting sqref="N11">
    <cfRule type="expression" dxfId="371" priority="174">
      <formula>MOD(ROW(),2)</formula>
    </cfRule>
  </conditionalFormatting>
  <conditionalFormatting sqref="N19:N24">
    <cfRule type="expression" dxfId="370" priority="173">
      <formula>MOD(ROW(),2)</formula>
    </cfRule>
  </conditionalFormatting>
  <conditionalFormatting sqref="N20:N24">
    <cfRule type="cellIs" dxfId="369" priority="172" operator="equal">
      <formula>0</formula>
    </cfRule>
  </conditionalFormatting>
  <conditionalFormatting sqref="N28:N30">
    <cfRule type="cellIs" dxfId="368" priority="170" operator="equal">
      <formula>0</formula>
    </cfRule>
  </conditionalFormatting>
  <conditionalFormatting sqref="N61">
    <cfRule type="expression" dxfId="367" priority="149">
      <formula>MOD(ROW(),2)</formula>
    </cfRule>
  </conditionalFormatting>
  <conditionalFormatting sqref="N73">
    <cfRule type="expression" dxfId="366" priority="147">
      <formula>MOD(ROW(),2)</formula>
    </cfRule>
  </conditionalFormatting>
  <conditionalFormatting sqref="N86">
    <cfRule type="expression" dxfId="365" priority="145">
      <formula>MOD(ROW(),2)</formula>
    </cfRule>
  </conditionalFormatting>
  <conditionalFormatting sqref="N97">
    <cfRule type="expression" dxfId="364" priority="143">
      <formula>MOD(ROW(),2)</formula>
    </cfRule>
  </conditionalFormatting>
  <conditionalFormatting sqref="P11">
    <cfRule type="expression" dxfId="363" priority="142">
      <formula>MOD(ROW(),2)</formula>
    </cfRule>
  </conditionalFormatting>
  <conditionalFormatting sqref="L14 L17 P17:Q17 P14:Q14">
    <cfRule type="expression" dxfId="362" priority="126">
      <formula>MOD(ROW(),2)</formula>
    </cfRule>
  </conditionalFormatting>
  <conditionalFormatting sqref="L14:L15 P14:Q15 P17:Q17 L17:M17">
    <cfRule type="cellIs" dxfId="361" priority="125" operator="equal">
      <formula>0</formula>
    </cfRule>
  </conditionalFormatting>
  <conditionalFormatting sqref="P15:Q15 L15">
    <cfRule type="expression" dxfId="360" priority="123">
      <formula>MOD(ROW(),2)</formula>
    </cfRule>
  </conditionalFormatting>
  <conditionalFormatting sqref="N15">
    <cfRule type="expression" dxfId="359" priority="120">
      <formula>MOD(ROW(),2)</formula>
    </cfRule>
  </conditionalFormatting>
  <conditionalFormatting sqref="P15">
    <cfRule type="expression" dxfId="358" priority="119">
      <formula>MOD(ROW(),2)</formula>
    </cfRule>
  </conditionalFormatting>
  <conditionalFormatting sqref="N16">
    <cfRule type="cellIs" dxfId="357" priority="116" operator="equal">
      <formula>0</formula>
    </cfRule>
  </conditionalFormatting>
  <conditionalFormatting sqref="L16 P16:Q16">
    <cfRule type="cellIs" dxfId="356" priority="118" operator="equal">
      <formula>0</formula>
    </cfRule>
  </conditionalFormatting>
  <conditionalFormatting sqref="P16:Q16 L16">
    <cfRule type="expression" dxfId="355" priority="117">
      <formula>MOD(ROW(),2)</formula>
    </cfRule>
  </conditionalFormatting>
  <conditionalFormatting sqref="P16">
    <cfRule type="expression" dxfId="354" priority="114">
      <formula>MOD(ROW(),2)</formula>
    </cfRule>
  </conditionalFormatting>
  <conditionalFormatting sqref="L67:M67 O67:Q67">
    <cfRule type="expression" dxfId="353" priority="113">
      <formula>MOD(ROW(),2)</formula>
    </cfRule>
  </conditionalFormatting>
  <conditionalFormatting sqref="O65 O67:Q67 L67:M67 L65:M65">
    <cfRule type="cellIs" dxfId="352" priority="112" operator="equal">
      <formula>0</formula>
    </cfRule>
  </conditionalFormatting>
  <conditionalFormatting sqref="P66:Q66">
    <cfRule type="expression" dxfId="351" priority="111">
      <formula>MOD(ROW(),2)</formula>
    </cfRule>
  </conditionalFormatting>
  <conditionalFormatting sqref="M66 O66">
    <cfRule type="expression" dxfId="350" priority="109">
      <formula>MOD(ROW(),2)</formula>
    </cfRule>
  </conditionalFormatting>
  <conditionalFormatting sqref="L66">
    <cfRule type="expression" dxfId="349" priority="108">
      <formula>MOD(ROW(),2)</formula>
    </cfRule>
  </conditionalFormatting>
  <conditionalFormatting sqref="N66">
    <cfRule type="expression" dxfId="348" priority="102">
      <formula>MOD(ROW(),2)</formula>
    </cfRule>
  </conditionalFormatting>
  <conditionalFormatting sqref="N66">
    <cfRule type="cellIs" dxfId="347" priority="101" operator="equal">
      <formula>0</formula>
    </cfRule>
  </conditionalFormatting>
  <conditionalFormatting sqref="L65:M65 Q65 O65">
    <cfRule type="expression" dxfId="346" priority="106">
      <formula>MOD(ROW(),2)</formula>
    </cfRule>
  </conditionalFormatting>
  <conditionalFormatting sqref="P65">
    <cfRule type="expression" dxfId="345" priority="99">
      <formula>MOD(ROW(),2)</formula>
    </cfRule>
  </conditionalFormatting>
  <conditionalFormatting sqref="P65">
    <cfRule type="cellIs" dxfId="344" priority="98" operator="equal">
      <formula>0</formula>
    </cfRule>
  </conditionalFormatting>
  <conditionalFormatting sqref="N67">
    <cfRule type="expression" dxfId="343" priority="104">
      <formula>MOD(ROW(),2)</formula>
    </cfRule>
  </conditionalFormatting>
  <conditionalFormatting sqref="N65 N67">
    <cfRule type="cellIs" dxfId="342" priority="103" operator="equal">
      <formula>0</formula>
    </cfRule>
  </conditionalFormatting>
  <conditionalFormatting sqref="N65">
    <cfRule type="expression" dxfId="341" priority="100">
      <formula>MOD(ROW(),2)</formula>
    </cfRule>
  </conditionalFormatting>
  <conditionalFormatting sqref="P40:P54">
    <cfRule type="cellIs" dxfId="340" priority="92" operator="equal">
      <formula>0</formula>
    </cfRule>
  </conditionalFormatting>
  <conditionalFormatting sqref="P40:P54">
    <cfRule type="expression" dxfId="339" priority="93">
      <formula>MOD(ROW(),2)</formula>
    </cfRule>
  </conditionalFormatting>
  <conditionalFormatting sqref="P28:P30">
    <cfRule type="cellIs" dxfId="338" priority="96" operator="equal">
      <formula>0</formula>
    </cfRule>
  </conditionalFormatting>
  <conditionalFormatting sqref="P28:P30">
    <cfRule type="expression" dxfId="337" priority="97">
      <formula>MOD(ROW(),2)</formula>
    </cfRule>
  </conditionalFormatting>
  <conditionalFormatting sqref="P33:P37">
    <cfRule type="cellIs" dxfId="336" priority="94" operator="equal">
      <formula>0</formula>
    </cfRule>
  </conditionalFormatting>
  <conditionalFormatting sqref="P33:P37">
    <cfRule type="expression" dxfId="335" priority="95">
      <formula>MOD(ROW(),2)</formula>
    </cfRule>
  </conditionalFormatting>
  <conditionalFormatting sqref="P57:P59">
    <cfRule type="cellIs" dxfId="334" priority="90" operator="equal">
      <formula>0</formula>
    </cfRule>
  </conditionalFormatting>
  <conditionalFormatting sqref="P57:P59">
    <cfRule type="expression" dxfId="333" priority="91">
      <formula>MOD(ROW(),2)</formula>
    </cfRule>
  </conditionalFormatting>
  <conditionalFormatting sqref="P62">
    <cfRule type="cellIs" dxfId="332" priority="88" operator="equal">
      <formula>0</formula>
    </cfRule>
  </conditionalFormatting>
  <conditionalFormatting sqref="P62">
    <cfRule type="expression" dxfId="331" priority="89">
      <formula>MOD(ROW(),2)</formula>
    </cfRule>
  </conditionalFormatting>
  <conditionalFormatting sqref="Q63">
    <cfRule type="expression" dxfId="330" priority="87">
      <formula>MOD(ROW(),2)</formula>
    </cfRule>
  </conditionalFormatting>
  <conditionalFormatting sqref="M63 O63 Q63">
    <cfRule type="cellIs" dxfId="329" priority="86" operator="equal">
      <formula>0</formula>
    </cfRule>
  </conditionalFormatting>
  <conditionalFormatting sqref="M63 O63">
    <cfRule type="expression" dxfId="328" priority="85">
      <formula>MOD(ROW(),2)</formula>
    </cfRule>
  </conditionalFormatting>
  <conditionalFormatting sqref="L63">
    <cfRule type="expression" dxfId="327" priority="84">
      <formula>MOD(ROW(),2)</formula>
    </cfRule>
  </conditionalFormatting>
  <conditionalFormatting sqref="L63">
    <cfRule type="cellIs" dxfId="326" priority="83" operator="equal">
      <formula>0</formula>
    </cfRule>
  </conditionalFormatting>
  <conditionalFormatting sqref="N63">
    <cfRule type="expression" dxfId="325" priority="82">
      <formula>MOD(ROW(),2)</formula>
    </cfRule>
  </conditionalFormatting>
  <conditionalFormatting sqref="N63">
    <cfRule type="cellIs" dxfId="324" priority="81" operator="equal">
      <formula>0</formula>
    </cfRule>
  </conditionalFormatting>
  <conditionalFormatting sqref="P63">
    <cfRule type="cellIs" dxfId="323" priority="79" operator="equal">
      <formula>0</formula>
    </cfRule>
  </conditionalFormatting>
  <conditionalFormatting sqref="P63">
    <cfRule type="expression" dxfId="322" priority="80">
      <formula>MOD(ROW(),2)</formula>
    </cfRule>
  </conditionalFormatting>
  <conditionalFormatting sqref="O96:Q96 L96:M96">
    <cfRule type="cellIs" dxfId="321" priority="76" operator="equal">
      <formula>0</formula>
    </cfRule>
  </conditionalFormatting>
  <conditionalFormatting sqref="N83:N84">
    <cfRule type="expression" dxfId="320" priority="63">
      <formula>MOD(ROW(),2)</formula>
    </cfRule>
  </conditionalFormatting>
  <conditionalFormatting sqref="N83:N84">
    <cfRule type="cellIs" dxfId="319" priority="62" operator="equal">
      <formula>0</formula>
    </cfRule>
  </conditionalFormatting>
  <conditionalFormatting sqref="N82">
    <cfRule type="expression" dxfId="318" priority="61">
      <formula>MOD(ROW(),2)</formula>
    </cfRule>
  </conditionalFormatting>
  <conditionalFormatting sqref="L82:M82 Q82 O82">
    <cfRule type="expression" dxfId="317" priority="67">
      <formula>MOD(ROW(),2)</formula>
    </cfRule>
  </conditionalFormatting>
  <conditionalFormatting sqref="P82">
    <cfRule type="expression" dxfId="316" priority="60">
      <formula>MOD(ROW(),2)</formula>
    </cfRule>
  </conditionalFormatting>
  <conditionalFormatting sqref="P82">
    <cfRule type="cellIs" dxfId="315" priority="59" operator="equal">
      <formula>0</formula>
    </cfRule>
  </conditionalFormatting>
  <conditionalFormatting sqref="N85">
    <cfRule type="expression" dxfId="314" priority="65">
      <formula>MOD(ROW(),2)</formula>
    </cfRule>
  </conditionalFormatting>
  <conditionalFormatting sqref="N26">
    <cfRule type="cellIs" dxfId="313" priority="58" operator="equal">
      <formula>0</formula>
    </cfRule>
  </conditionalFormatting>
  <conditionalFormatting sqref="M14">
    <cfRule type="expression" dxfId="312" priority="57">
      <formula>MOD(ROW(),2)</formula>
    </cfRule>
  </conditionalFormatting>
  <conditionalFormatting sqref="M14:M15">
    <cfRule type="cellIs" dxfId="311" priority="56" operator="equal">
      <formula>0</formula>
    </cfRule>
  </conditionalFormatting>
  <conditionalFormatting sqref="M15">
    <cfRule type="expression" dxfId="310" priority="55">
      <formula>MOD(ROW(),2)</formula>
    </cfRule>
  </conditionalFormatting>
  <conditionalFormatting sqref="M16">
    <cfRule type="cellIs" dxfId="309" priority="54" operator="equal">
      <formula>0</formula>
    </cfRule>
  </conditionalFormatting>
  <conditionalFormatting sqref="M16">
    <cfRule type="expression" dxfId="308" priority="53">
      <formula>MOD(ROW(),2)</formula>
    </cfRule>
  </conditionalFormatting>
  <conditionalFormatting sqref="M10">
    <cfRule type="expression" dxfId="307" priority="52">
      <formula>MOD(ROW(),2)</formula>
    </cfRule>
  </conditionalFormatting>
  <conditionalFormatting sqref="M10:M11">
    <cfRule type="cellIs" dxfId="306" priority="51" operator="equal">
      <formula>0</formula>
    </cfRule>
  </conditionalFormatting>
  <conditionalFormatting sqref="M11">
    <cfRule type="expression" dxfId="305" priority="50">
      <formula>MOD(ROW(),2)</formula>
    </cfRule>
  </conditionalFormatting>
  <conditionalFormatting sqref="O18">
    <cfRule type="expression" dxfId="304" priority="49">
      <formula>MOD(ROW(),2)</formula>
    </cfRule>
  </conditionalFormatting>
  <conditionalFormatting sqref="O25 O18:O19 O13">
    <cfRule type="cellIs" dxfId="303" priority="48" operator="equal">
      <formula>0</formula>
    </cfRule>
  </conditionalFormatting>
  <conditionalFormatting sqref="O13 O25">
    <cfRule type="expression" dxfId="302" priority="47">
      <formula>MOD(ROW(),2)</formula>
    </cfRule>
  </conditionalFormatting>
  <conditionalFormatting sqref="O19">
    <cfRule type="expression" dxfId="301" priority="46">
      <formula>MOD(ROW(),2)</formula>
    </cfRule>
  </conditionalFormatting>
  <conditionalFormatting sqref="O20:O24">
    <cfRule type="cellIs" dxfId="300" priority="45" operator="equal">
      <formula>0</formula>
    </cfRule>
  </conditionalFormatting>
  <conditionalFormatting sqref="O20:O24">
    <cfRule type="expression" dxfId="299" priority="44">
      <formula>MOD(ROW(),2)</formula>
    </cfRule>
  </conditionalFormatting>
  <conditionalFormatting sqref="O17">
    <cfRule type="cellIs" dxfId="298" priority="43" operator="equal">
      <formula>0</formula>
    </cfRule>
  </conditionalFormatting>
  <conditionalFormatting sqref="O17">
    <cfRule type="expression" dxfId="297" priority="42">
      <formula>MOD(ROW(),2)</formula>
    </cfRule>
  </conditionalFormatting>
  <conditionalFormatting sqref="O14">
    <cfRule type="expression" dxfId="296" priority="41">
      <formula>MOD(ROW(),2)</formula>
    </cfRule>
  </conditionalFormatting>
  <conditionalFormatting sqref="O14:O15">
    <cfRule type="cellIs" dxfId="295" priority="40" operator="equal">
      <formula>0</formula>
    </cfRule>
  </conditionalFormatting>
  <conditionalFormatting sqref="O15">
    <cfRule type="expression" dxfId="294" priority="39">
      <formula>MOD(ROW(),2)</formula>
    </cfRule>
  </conditionalFormatting>
  <conditionalFormatting sqref="O16">
    <cfRule type="cellIs" dxfId="293" priority="38" operator="equal">
      <formula>0</formula>
    </cfRule>
  </conditionalFormatting>
  <conditionalFormatting sqref="O16">
    <cfRule type="expression" dxfId="292" priority="37">
      <formula>MOD(ROW(),2)</formula>
    </cfRule>
  </conditionalFormatting>
  <conditionalFormatting sqref="O10">
    <cfRule type="expression" dxfId="291" priority="36">
      <formula>MOD(ROW(),2)</formula>
    </cfRule>
  </conditionalFormatting>
  <conditionalFormatting sqref="O11">
    <cfRule type="expression" dxfId="290" priority="34">
      <formula>MOD(ROW(),2)</formula>
    </cfRule>
  </conditionalFormatting>
  <conditionalFormatting sqref="N72">
    <cfRule type="cellIs" dxfId="289" priority="33" operator="equal">
      <formula>0</formula>
    </cfRule>
  </conditionalFormatting>
  <conditionalFormatting sqref="L94:M94 O94:Q94">
    <cfRule type="cellIs" dxfId="288" priority="32" operator="equal">
      <formula>0</formula>
    </cfRule>
  </conditionalFormatting>
  <conditionalFormatting sqref="N94">
    <cfRule type="cellIs" dxfId="287" priority="31" operator="equal">
      <formula>0</formula>
    </cfRule>
  </conditionalFormatting>
  <conditionalFormatting sqref="N101">
    <cfRule type="cellIs" dxfId="286" priority="30" operator="equal">
      <formula>0</formula>
    </cfRule>
  </conditionalFormatting>
  <conditionalFormatting sqref="A12">
    <cfRule type="expression" dxfId="285" priority="28">
      <formula>MOD(ROW(),2)</formula>
    </cfRule>
  </conditionalFormatting>
  <conditionalFormatting sqref="A12:B12 E12 I12:J12">
    <cfRule type="cellIs" dxfId="284" priority="27" operator="equal">
      <formula>0</formula>
    </cfRule>
  </conditionalFormatting>
  <conditionalFormatting sqref="B12">
    <cfRule type="expression" dxfId="283" priority="26">
      <formula>MOD(ROW(),2)</formula>
    </cfRule>
  </conditionalFormatting>
  <conditionalFormatting sqref="I12:J12 E12">
    <cfRule type="expression" dxfId="282" priority="25">
      <formula>MOD(ROW(),2)</formula>
    </cfRule>
  </conditionalFormatting>
  <conditionalFormatting sqref="G12">
    <cfRule type="expression" dxfId="281" priority="22">
      <formula>MOD(ROW(),2)</formula>
    </cfRule>
  </conditionalFormatting>
  <conditionalFormatting sqref="C12">
    <cfRule type="expression" dxfId="280" priority="24">
      <formula>MOD(ROW(),2)</formula>
    </cfRule>
  </conditionalFormatting>
  <conditionalFormatting sqref="G12">
    <cfRule type="cellIs" dxfId="279" priority="23" operator="equal">
      <formula>0</formula>
    </cfRule>
  </conditionalFormatting>
  <conditionalFormatting sqref="I12">
    <cfRule type="expression" dxfId="278" priority="21">
      <formula>MOD(ROW(),2)</formula>
    </cfRule>
  </conditionalFormatting>
  <conditionalFormatting sqref="F12">
    <cfRule type="cellIs" dxfId="277" priority="20" operator="equal">
      <formula>0</formula>
    </cfRule>
  </conditionalFormatting>
  <conditionalFormatting sqref="F12">
    <cfRule type="expression" dxfId="276" priority="19">
      <formula>MOD(ROW(),2)</formula>
    </cfRule>
  </conditionalFormatting>
  <conditionalFormatting sqref="H12">
    <cfRule type="expression" dxfId="275" priority="17">
      <formula>MOD(ROW(),2)</formula>
    </cfRule>
  </conditionalFormatting>
  <conditionalFormatting sqref="L12 P12:Q12">
    <cfRule type="cellIs" dxfId="274" priority="16" operator="equal">
      <formula>0</formula>
    </cfRule>
  </conditionalFormatting>
  <conditionalFormatting sqref="H12">
    <cfRule type="cellIs" dxfId="273" priority="18" operator="equal">
      <formula>0</formula>
    </cfRule>
  </conditionalFormatting>
  <conditionalFormatting sqref="O12">
    <cfRule type="cellIs" dxfId="272" priority="9" operator="equal">
      <formula>0</formula>
    </cfRule>
  </conditionalFormatting>
  <conditionalFormatting sqref="P12:Q12 L12">
    <cfRule type="expression" dxfId="271" priority="15">
      <formula>MOD(ROW(),2)</formula>
    </cfRule>
  </conditionalFormatting>
  <conditionalFormatting sqref="N12">
    <cfRule type="cellIs" dxfId="270" priority="14" operator="equal">
      <formula>0</formula>
    </cfRule>
  </conditionalFormatting>
  <conditionalFormatting sqref="N12">
    <cfRule type="expression" dxfId="269" priority="13">
      <formula>MOD(ROW(),2)</formula>
    </cfRule>
  </conditionalFormatting>
  <conditionalFormatting sqref="P12">
    <cfRule type="expression" dxfId="268" priority="12">
      <formula>MOD(ROW(),2)</formula>
    </cfRule>
  </conditionalFormatting>
  <conditionalFormatting sqref="M12">
    <cfRule type="cellIs" dxfId="267" priority="11" operator="equal">
      <formula>0</formula>
    </cfRule>
  </conditionalFormatting>
  <conditionalFormatting sqref="M12">
    <cfRule type="expression" dxfId="266" priority="10">
      <formula>MOD(ROW(),2)</formula>
    </cfRule>
  </conditionalFormatting>
  <conditionalFormatting sqref="O12">
    <cfRule type="expression" dxfId="265" priority="8">
      <formula>MOD(ROW(),2)</formula>
    </cfRule>
  </conditionalFormatting>
  <conditionalFormatting sqref="I24">
    <cfRule type="cellIs" dxfId="264" priority="4" operator="equal">
      <formula>0</formula>
    </cfRule>
  </conditionalFormatting>
  <conditionalFormatting sqref="I24">
    <cfRule type="expression" dxfId="263" priority="5">
      <formula>MOD(ROW(),2)</formula>
    </cfRule>
  </conditionalFormatting>
  <conditionalFormatting sqref="G24">
    <cfRule type="expression" dxfId="262" priority="7">
      <formula>MOD(ROW(),2)</formula>
    </cfRule>
  </conditionalFormatting>
  <conditionalFormatting sqref="G24">
    <cfRule type="cellIs" dxfId="261" priority="6" operator="equal">
      <formula>0</formula>
    </cfRule>
  </conditionalFormatting>
  <conditionalFormatting sqref="H24">
    <cfRule type="cellIs" dxfId="260" priority="3" operator="equal">
      <formula>0</formula>
    </cfRule>
  </conditionalFormatting>
  <conditionalFormatting sqref="H24">
    <cfRule type="expression" dxfId="259" priority="2">
      <formula>MOD(ROW(),2)</formula>
    </cfRule>
  </conditionalFormatting>
  <conditionalFormatting sqref="K2">
    <cfRule type="cellIs" dxfId="258" priority="1" operator="equal">
      <formula>0</formula>
    </cfRule>
  </conditionalFormatting>
  <printOptions horizontalCentered="1"/>
  <pageMargins left="0.19685039370078741" right="0" top="0.39370078740157483" bottom="0.39370078740157483" header="0" footer="0"/>
  <pageSetup paperSize="9" scale="73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115"/>
  <sheetViews>
    <sheetView workbookViewId="0">
      <selection activeCell="F1" sqref="F1:K1"/>
    </sheetView>
  </sheetViews>
  <sheetFormatPr baseColWidth="10" defaultColWidth="0" defaultRowHeight="13.5" zeroHeight="1" x14ac:dyDescent="0.25"/>
  <cols>
    <col min="1" max="1" width="1.7109375" style="45" customWidth="1"/>
    <col min="2" max="2" width="3.7109375" style="46" customWidth="1"/>
    <col min="3" max="3" width="40.7109375" style="45" customWidth="1"/>
    <col min="4" max="4" width="16.7109375" style="45" customWidth="1"/>
    <col min="5" max="5" width="8.7109375" style="50" customWidth="1"/>
    <col min="6" max="6" width="16.7109375" style="45" customWidth="1"/>
    <col min="7" max="7" width="8.7109375" style="50" customWidth="1"/>
    <col min="8" max="8" width="1.7109375" style="45" customWidth="1"/>
    <col min="9" max="9" width="2.7109375" style="45" customWidth="1"/>
    <col min="10" max="10" width="5.140625" style="137" bestFit="1" customWidth="1"/>
    <col min="11" max="11" width="40.7109375" style="45" customWidth="1"/>
    <col min="12" max="12" width="16.7109375" style="45" customWidth="1"/>
    <col min="13" max="13" width="8.7109375" style="50" customWidth="1"/>
    <col min="14" max="14" width="16.7109375" style="45" customWidth="1"/>
    <col min="15" max="15" width="8.7109375" style="50" customWidth="1"/>
    <col min="16" max="16" width="0.5703125" style="86" customWidth="1"/>
    <col min="17" max="16384" width="11.42578125" style="86" hidden="1"/>
  </cols>
  <sheetData>
    <row r="1" spans="1:15" s="54" customFormat="1" ht="27.75" thickBot="1" x14ac:dyDescent="0.55000000000000004">
      <c r="A1" s="537" t="s">
        <v>34</v>
      </c>
      <c r="B1" s="538"/>
      <c r="C1" s="538"/>
      <c r="D1" s="538"/>
      <c r="E1" s="51"/>
      <c r="F1" s="539" t="s">
        <v>35</v>
      </c>
      <c r="G1" s="539"/>
      <c r="H1" s="539"/>
      <c r="I1" s="539"/>
      <c r="J1" s="539"/>
      <c r="K1" s="539"/>
      <c r="L1" s="538" t="str">
        <f>VLOOKUP(O1,'Datos de Control'!F2:G13,2)</f>
        <v>Octubre</v>
      </c>
      <c r="M1" s="538"/>
      <c r="N1" s="52">
        <v>2020</v>
      </c>
      <c r="O1" s="53">
        <f>PyG!J1</f>
        <v>10</v>
      </c>
    </row>
    <row r="2" spans="1:15" s="56" customFormat="1" ht="21" thickBot="1" x14ac:dyDescent="0.45">
      <c r="A2" s="540" t="s">
        <v>36</v>
      </c>
      <c r="B2" s="541"/>
      <c r="C2" s="542"/>
      <c r="D2" s="543">
        <v>2020</v>
      </c>
      <c r="E2" s="544"/>
      <c r="F2" s="545">
        <f>+D2-1</f>
        <v>2019</v>
      </c>
      <c r="G2" s="546"/>
      <c r="H2" s="55"/>
      <c r="I2" s="540" t="s">
        <v>37</v>
      </c>
      <c r="J2" s="541"/>
      <c r="K2" s="541"/>
      <c r="L2" s="543">
        <f>N1</f>
        <v>2020</v>
      </c>
      <c r="M2" s="544"/>
      <c r="N2" s="545">
        <f>+L2-1</f>
        <v>2019</v>
      </c>
      <c r="O2" s="546"/>
    </row>
    <row r="3" spans="1:15" s="62" customFormat="1" ht="18" thickBot="1" x14ac:dyDescent="0.35">
      <c r="A3" s="553" t="s">
        <v>38</v>
      </c>
      <c r="B3" s="554"/>
      <c r="C3" s="555"/>
      <c r="D3" s="57">
        <f>SUM(D4:D42)/2</f>
        <v>1083000</v>
      </c>
      <c r="E3" s="58">
        <f>IFERROR(+D3*100/D$90,"")</f>
        <v>42.074592074592076</v>
      </c>
      <c r="F3" s="59">
        <f>SUM(F4:F42)/2</f>
        <v>990000</v>
      </c>
      <c r="G3" s="60">
        <f>IFERROR(+F3*100/F$90,"")</f>
        <v>44.186565498772595</v>
      </c>
      <c r="H3" s="61"/>
      <c r="I3" s="553" t="s">
        <v>39</v>
      </c>
      <c r="J3" s="554"/>
      <c r="K3" s="555"/>
      <c r="L3" s="57">
        <f>+L4+L30</f>
        <v>264000</v>
      </c>
      <c r="M3" s="58">
        <f>IFERROR(+L3*100/L$90,"")</f>
        <v>10.256410256410257</v>
      </c>
      <c r="N3" s="59">
        <f>+N4+N30</f>
        <v>60500</v>
      </c>
      <c r="O3" s="60">
        <f>IFERROR(+N3*100/N$90,"")</f>
        <v>2.7002901138138808</v>
      </c>
    </row>
    <row r="4" spans="1:15" s="72" customFormat="1" ht="16.5" x14ac:dyDescent="0.3">
      <c r="A4" s="63" t="s">
        <v>40</v>
      </c>
      <c r="B4" s="64"/>
      <c r="C4" s="65"/>
      <c r="D4" s="28">
        <f>SUM(D5:D12)</f>
        <v>10000</v>
      </c>
      <c r="E4" s="66">
        <f t="shared" ref="E4:E67" si="0">IFERROR(+D4*100/D$90,"")</f>
        <v>0.38850038850038848</v>
      </c>
      <c r="F4" s="67">
        <f>SUM(F5:F12)</f>
        <v>15000</v>
      </c>
      <c r="G4" s="66">
        <f t="shared" ref="G4" si="1">IFERROR(+F4*100/F$90,"")</f>
        <v>0.66949341664806961</v>
      </c>
      <c r="H4" s="61"/>
      <c r="I4" s="68" t="s">
        <v>41</v>
      </c>
      <c r="J4" s="69"/>
      <c r="K4" s="70"/>
      <c r="L4" s="28">
        <f>+L5+L12+L15+L19+L22+L26+L29</f>
        <v>264000</v>
      </c>
      <c r="M4" s="66">
        <f t="shared" ref="M4:M67" si="2">IFERROR(+L4*100/L$90,"")</f>
        <v>10.256410256410257</v>
      </c>
      <c r="N4" s="67">
        <f>+N5+N12+N15+N19+N22+N26+N29</f>
        <v>60500</v>
      </c>
      <c r="O4" s="71">
        <f t="shared" ref="O4:O67" si="3">IFERROR(+N4*100/N$90,"")</f>
        <v>2.7002901138138808</v>
      </c>
    </row>
    <row r="5" spans="1:15" s="79" customFormat="1" ht="16.5" x14ac:dyDescent="0.3">
      <c r="A5" s="73"/>
      <c r="B5" s="74">
        <v>200</v>
      </c>
      <c r="C5" s="396" t="str">
        <f>IFERROR(VLOOKUP(B5,'Datos de Control'!$C$2:$D$350,2),"")</f>
        <v>Investigación</v>
      </c>
      <c r="D5" s="31">
        <v>0</v>
      </c>
      <c r="E5" s="75">
        <f t="shared" si="0"/>
        <v>0</v>
      </c>
      <c r="F5" s="76">
        <v>0</v>
      </c>
      <c r="G5" s="77">
        <f t="shared" ref="G5" si="4">IFERROR(+F5*100/F$90,"")</f>
        <v>0</v>
      </c>
      <c r="H5" s="61"/>
      <c r="I5" s="68" t="s">
        <v>42</v>
      </c>
      <c r="J5" s="69"/>
      <c r="K5" s="70"/>
      <c r="L5" s="36">
        <f>+L6+L8</f>
        <v>200000</v>
      </c>
      <c r="M5" s="71">
        <f t="shared" si="2"/>
        <v>7.7700077700077701</v>
      </c>
      <c r="N5" s="78">
        <f>+N6+N8</f>
        <v>12000</v>
      </c>
      <c r="O5" s="71">
        <f t="shared" si="3"/>
        <v>0.53559473331845575</v>
      </c>
    </row>
    <row r="6" spans="1:15" ht="16.5" x14ac:dyDescent="0.3">
      <c r="A6" s="73"/>
      <c r="B6" s="74">
        <v>201</v>
      </c>
      <c r="C6" s="396" t="str">
        <f>IFERROR(VLOOKUP(B6,'Datos de Control'!$C$2:$D$350,2),"")</f>
        <v>Desarrollo</v>
      </c>
      <c r="D6" s="31">
        <v>0</v>
      </c>
      <c r="E6" s="75">
        <f t="shared" si="0"/>
        <v>0</v>
      </c>
      <c r="F6" s="76">
        <v>0</v>
      </c>
      <c r="G6" s="77">
        <f t="shared" ref="G6" si="5">IFERROR(+F6*100/F$90,"")</f>
        <v>0</v>
      </c>
      <c r="H6" s="61"/>
      <c r="I6" s="80" t="s">
        <v>43</v>
      </c>
      <c r="J6" s="81"/>
      <c r="K6" s="82"/>
      <c r="L6" s="83">
        <f>SUM(L7)</f>
        <v>200000</v>
      </c>
      <c r="M6" s="84">
        <f t="shared" si="2"/>
        <v>7.7700077700077701</v>
      </c>
      <c r="N6" s="85">
        <f>SUM(N7)</f>
        <v>12000</v>
      </c>
      <c r="O6" s="84">
        <f t="shared" si="3"/>
        <v>0.53559473331845575</v>
      </c>
    </row>
    <row r="7" spans="1:15" ht="16.5" x14ac:dyDescent="0.3">
      <c r="A7" s="73"/>
      <c r="B7" s="74">
        <v>203</v>
      </c>
      <c r="C7" s="396" t="str">
        <f>IFERROR(VLOOKUP(B7,'Datos de Control'!$C$2:$D$350,2),"")</f>
        <v>Propiedad industrial</v>
      </c>
      <c r="D7" s="31">
        <v>0</v>
      </c>
      <c r="E7" s="75">
        <f t="shared" si="0"/>
        <v>0</v>
      </c>
      <c r="F7" s="76">
        <v>0</v>
      </c>
      <c r="G7" s="77">
        <f t="shared" ref="G7" si="6">IFERROR(+F7*100/F$90,"")</f>
        <v>0</v>
      </c>
      <c r="H7" s="61"/>
      <c r="I7" s="87"/>
      <c r="J7" s="88">
        <v>100</v>
      </c>
      <c r="K7" s="38" t="str">
        <f>IFERROR(VLOOKUP(J7,'Datos de Control'!$C$2:$D$350,2),"")</f>
        <v>Capital social</v>
      </c>
      <c r="L7" s="34">
        <v>200000</v>
      </c>
      <c r="M7" s="89">
        <f t="shared" si="2"/>
        <v>7.7700077700077701</v>
      </c>
      <c r="N7" s="90">
        <v>12000</v>
      </c>
      <c r="O7" s="89">
        <f t="shared" si="3"/>
        <v>0.53559473331845575</v>
      </c>
    </row>
    <row r="8" spans="1:15" s="94" customFormat="1" ht="16.5" x14ac:dyDescent="0.3">
      <c r="A8" s="73"/>
      <c r="B8" s="74">
        <v>204</v>
      </c>
      <c r="C8" s="396" t="str">
        <f>IFERROR(VLOOKUP(B8,'Datos de Control'!$C$2:$D$350,2),"")</f>
        <v>Fondo de comercio</v>
      </c>
      <c r="D8" s="31">
        <v>0</v>
      </c>
      <c r="E8" s="75">
        <f t="shared" si="0"/>
        <v>0</v>
      </c>
      <c r="F8" s="76">
        <v>0</v>
      </c>
      <c r="G8" s="91">
        <f t="shared" ref="G8" si="7">IFERROR(+F8*100/F$90,"")</f>
        <v>0</v>
      </c>
      <c r="H8" s="61"/>
      <c r="I8" s="80" t="s">
        <v>44</v>
      </c>
      <c r="J8" s="81"/>
      <c r="K8" s="82"/>
      <c r="L8" s="92">
        <f>SUM(L9:L11)</f>
        <v>0</v>
      </c>
      <c r="M8" s="75">
        <f t="shared" si="2"/>
        <v>0</v>
      </c>
      <c r="N8" s="93">
        <f>SUM(N9:N11)</f>
        <v>0</v>
      </c>
      <c r="O8" s="84">
        <f t="shared" si="3"/>
        <v>0</v>
      </c>
    </row>
    <row r="9" spans="1:15" ht="16.5" x14ac:dyDescent="0.3">
      <c r="A9" s="73"/>
      <c r="B9" s="74">
        <v>206</v>
      </c>
      <c r="C9" s="396" t="str">
        <f>IFERROR(VLOOKUP(B9,'Datos de Control'!$C$2:$D$350,2),"")</f>
        <v>Aplicaciones informáticas</v>
      </c>
      <c r="D9" s="31">
        <v>10000</v>
      </c>
      <c r="E9" s="75">
        <f t="shared" si="0"/>
        <v>0.38850038850038848</v>
      </c>
      <c r="F9" s="76">
        <v>15000</v>
      </c>
      <c r="G9" s="91">
        <f t="shared" ref="G9" si="8">IFERROR(+F9*100/F$90,"")</f>
        <v>0.66949341664806961</v>
      </c>
      <c r="H9" s="61"/>
      <c r="I9" s="73"/>
      <c r="J9" s="95">
        <v>103</v>
      </c>
      <c r="K9" s="96" t="str">
        <f>IFERROR(VLOOKUP(J9,'Datos de Control'!$C$2:$D$350,2),"")</f>
        <v>Socios por desembolsos no exigidos</v>
      </c>
      <c r="L9" s="31">
        <v>0</v>
      </c>
      <c r="M9" s="75">
        <f t="shared" si="2"/>
        <v>0</v>
      </c>
      <c r="N9" s="76">
        <v>0</v>
      </c>
      <c r="O9" s="75">
        <f t="shared" si="3"/>
        <v>0</v>
      </c>
    </row>
    <row r="10" spans="1:15" ht="16.5" x14ac:dyDescent="0.3">
      <c r="A10" s="73"/>
      <c r="B10" s="74">
        <v>209</v>
      </c>
      <c r="C10" s="396" t="str">
        <f>IFERROR(VLOOKUP(B10,'Datos de Control'!$C$2:$D$350,2),"")</f>
        <v>Anticipos para inmovilización</v>
      </c>
      <c r="D10" s="31">
        <v>0</v>
      </c>
      <c r="E10" s="75">
        <f t="shared" si="0"/>
        <v>0</v>
      </c>
      <c r="F10" s="76">
        <v>0</v>
      </c>
      <c r="G10" s="91">
        <f t="shared" ref="G10" si="9">IFERROR(+F10*100/F$90,"")</f>
        <v>0</v>
      </c>
      <c r="H10" s="61"/>
      <c r="I10" s="73"/>
      <c r="J10" s="95">
        <v>104</v>
      </c>
      <c r="K10" s="96" t="str">
        <f>IFERROR(VLOOKUP(J10,'Datos de Control'!$C$2:$D$350,2),"")</f>
        <v>Socios por aportaciones no dinerarias pendientes</v>
      </c>
      <c r="L10" s="31">
        <v>0</v>
      </c>
      <c r="M10" s="75">
        <f t="shared" si="2"/>
        <v>0</v>
      </c>
      <c r="N10" s="76">
        <v>0</v>
      </c>
      <c r="O10" s="75">
        <f t="shared" si="3"/>
        <v>0</v>
      </c>
    </row>
    <row r="11" spans="1:15" ht="16.5" x14ac:dyDescent="0.3">
      <c r="A11" s="73"/>
      <c r="B11" s="74">
        <v>280</v>
      </c>
      <c r="C11" s="396" t="str">
        <f>IFERROR(VLOOKUP(B11,'Datos de Control'!$C$2:$D$350,2),"")</f>
        <v>Amortización acumulada del inmovilizado intangible</v>
      </c>
      <c r="D11" s="31">
        <v>0</v>
      </c>
      <c r="E11" s="75">
        <f t="shared" si="0"/>
        <v>0</v>
      </c>
      <c r="F11" s="76">
        <v>0</v>
      </c>
      <c r="G11" s="75">
        <f t="shared" ref="G11" si="10">IFERROR(+F11*100/F$90,"")</f>
        <v>0</v>
      </c>
      <c r="H11" s="61"/>
      <c r="I11" s="97"/>
      <c r="J11" s="98"/>
      <c r="K11" s="99" t="str">
        <f>IFERROR(VLOOKUP(J11,'Datos de Control'!$C$2:$D$350,2),"")</f>
        <v/>
      </c>
      <c r="L11" s="100"/>
      <c r="M11" s="101">
        <f t="shared" si="2"/>
        <v>0</v>
      </c>
      <c r="N11" s="102"/>
      <c r="O11" s="101">
        <f t="shared" si="3"/>
        <v>0</v>
      </c>
    </row>
    <row r="12" spans="1:15" s="94" customFormat="1" ht="16.5" x14ac:dyDescent="0.3">
      <c r="A12" s="97"/>
      <c r="B12" s="103"/>
      <c r="C12" s="397" t="str">
        <f>IFERROR(VLOOKUP(B12,'Datos de Control'!$C$2:$D$350,2),"")</f>
        <v/>
      </c>
      <c r="D12" s="100"/>
      <c r="E12" s="101">
        <f t="shared" si="0"/>
        <v>0</v>
      </c>
      <c r="F12" s="102"/>
      <c r="G12" s="101">
        <f t="shared" ref="G12" si="11">IFERROR(+F12*100/F$90,"")</f>
        <v>0</v>
      </c>
      <c r="H12" s="61"/>
      <c r="I12" s="68" t="s">
        <v>45</v>
      </c>
      <c r="J12" s="69"/>
      <c r="K12" s="70"/>
      <c r="L12" s="36">
        <f>SUM(L13:L14)</f>
        <v>0</v>
      </c>
      <c r="M12" s="71">
        <f t="shared" si="2"/>
        <v>0</v>
      </c>
      <c r="N12" s="78">
        <f>SUM(N13:N14)</f>
        <v>0</v>
      </c>
      <c r="O12" s="71">
        <f t="shared" si="3"/>
        <v>0</v>
      </c>
    </row>
    <row r="13" spans="1:15" ht="16.5" x14ac:dyDescent="0.3">
      <c r="A13" s="68" t="s">
        <v>46</v>
      </c>
      <c r="B13" s="104"/>
      <c r="C13" s="70"/>
      <c r="D13" s="36">
        <f>SUM(D14:D25)</f>
        <v>1073000</v>
      </c>
      <c r="E13" s="71">
        <f t="shared" si="0"/>
        <v>41.686091686091686</v>
      </c>
      <c r="F13" s="78">
        <f>SUM(F14:F25)</f>
        <v>975000</v>
      </c>
      <c r="G13" s="71">
        <f t="shared" ref="G13" si="12">IFERROR(+F13*100/F$90,"")</f>
        <v>43.517072082124528</v>
      </c>
      <c r="H13" s="61"/>
      <c r="I13" s="73"/>
      <c r="J13" s="95">
        <v>110</v>
      </c>
      <c r="K13" s="96" t="str">
        <f>IFERROR(VLOOKUP(J13,'Datos de Control'!$C$2:$D$350,2),"")</f>
        <v>Prima de emisión o asunción</v>
      </c>
      <c r="L13" s="31">
        <v>0</v>
      </c>
      <c r="M13" s="75">
        <f t="shared" si="2"/>
        <v>0</v>
      </c>
      <c r="N13" s="76">
        <v>0</v>
      </c>
      <c r="O13" s="75">
        <f t="shared" si="3"/>
        <v>0</v>
      </c>
    </row>
    <row r="14" spans="1:15" ht="16.5" x14ac:dyDescent="0.3">
      <c r="A14" s="73"/>
      <c r="B14" s="30">
        <v>210</v>
      </c>
      <c r="C14" s="396" t="str">
        <f>IFERROR(VLOOKUP(B14,'Datos de Control'!$C$2:$D$350,2),"")</f>
        <v>Terrenos y bienes naturales</v>
      </c>
      <c r="D14" s="31">
        <v>100000</v>
      </c>
      <c r="E14" s="75">
        <f t="shared" si="0"/>
        <v>3.885003885003885</v>
      </c>
      <c r="F14" s="76">
        <v>100000</v>
      </c>
      <c r="G14" s="75">
        <f t="shared" ref="G14" si="13">IFERROR(+F14*100/F$90,"")</f>
        <v>4.4632894443204645</v>
      </c>
      <c r="H14" s="61"/>
      <c r="I14" s="97"/>
      <c r="J14" s="98"/>
      <c r="K14" s="99" t="str">
        <f>IFERROR(VLOOKUP(J14,'Datos de Control'!$C$2:$D$350,2),"")</f>
        <v/>
      </c>
      <c r="L14" s="100"/>
      <c r="M14" s="101">
        <f t="shared" si="2"/>
        <v>0</v>
      </c>
      <c r="N14" s="102"/>
      <c r="O14" s="101">
        <f t="shared" si="3"/>
        <v>0</v>
      </c>
    </row>
    <row r="15" spans="1:15" ht="16.5" x14ac:dyDescent="0.3">
      <c r="A15" s="73"/>
      <c r="B15" s="30">
        <v>211</v>
      </c>
      <c r="C15" s="396" t="str">
        <f>IFERROR(VLOOKUP(B15,'Datos de Control'!$C$2:$D$350,2),"")</f>
        <v>Construcciones</v>
      </c>
      <c r="D15" s="31">
        <v>800000</v>
      </c>
      <c r="E15" s="75">
        <f t="shared" si="0"/>
        <v>31.08003108003108</v>
      </c>
      <c r="F15" s="76">
        <v>800000</v>
      </c>
      <c r="G15" s="75">
        <f t="shared" ref="G15" si="14">IFERROR(+F15*100/F$90,"")</f>
        <v>35.706315554563716</v>
      </c>
      <c r="H15" s="61"/>
      <c r="I15" s="68" t="s">
        <v>47</v>
      </c>
      <c r="J15" s="69"/>
      <c r="K15" s="70"/>
      <c r="L15" s="36">
        <f>SUM(L16:L18)</f>
        <v>2400</v>
      </c>
      <c r="M15" s="71">
        <f t="shared" si="2"/>
        <v>9.3240093240093247E-2</v>
      </c>
      <c r="N15" s="78">
        <f>SUM(N16:N18)</f>
        <v>2400</v>
      </c>
      <c r="O15" s="71">
        <f t="shared" si="3"/>
        <v>0.10711894666369114</v>
      </c>
    </row>
    <row r="16" spans="1:15" ht="16.5" x14ac:dyDescent="0.3">
      <c r="A16" s="73"/>
      <c r="B16" s="30">
        <v>212</v>
      </c>
      <c r="C16" s="396" t="str">
        <f>IFERROR(VLOOKUP(B16,'Datos de Control'!$C$2:$D$350,2),"")</f>
        <v>Instalaciones técnicas</v>
      </c>
      <c r="D16" s="31">
        <v>0</v>
      </c>
      <c r="E16" s="75">
        <f t="shared" si="0"/>
        <v>0</v>
      </c>
      <c r="F16" s="76">
        <v>0</v>
      </c>
      <c r="G16" s="75">
        <f t="shared" ref="G16" si="15">IFERROR(+F16*100/F$90,"")</f>
        <v>0</v>
      </c>
      <c r="H16" s="61"/>
      <c r="I16" s="73"/>
      <c r="J16" s="95">
        <v>112</v>
      </c>
      <c r="K16" s="96" t="str">
        <f>IFERROR(VLOOKUP(J16,'Datos de Control'!$C$2:$D$350,2),"")</f>
        <v>Reserva legal</v>
      </c>
      <c r="L16" s="31">
        <v>2400</v>
      </c>
      <c r="M16" s="75">
        <f t="shared" si="2"/>
        <v>9.3240093240093247E-2</v>
      </c>
      <c r="N16" s="76">
        <v>2400</v>
      </c>
      <c r="O16" s="75">
        <f t="shared" si="3"/>
        <v>0.10711894666369114</v>
      </c>
    </row>
    <row r="17" spans="1:15" ht="16.5" x14ac:dyDescent="0.3">
      <c r="A17" s="73"/>
      <c r="B17" s="30">
        <v>213</v>
      </c>
      <c r="C17" s="396" t="str">
        <f>IFERROR(VLOOKUP(B17,'Datos de Control'!$C$2:$D$350,2),"")</f>
        <v>Maquinaria</v>
      </c>
      <c r="D17" s="31">
        <v>90000</v>
      </c>
      <c r="E17" s="75">
        <f t="shared" si="0"/>
        <v>3.4965034965034967</v>
      </c>
      <c r="F17" s="76">
        <v>40000</v>
      </c>
      <c r="G17" s="75">
        <f t="shared" ref="G17" si="16">IFERROR(+F17*100/F$90,"")</f>
        <v>1.7853157777281856</v>
      </c>
      <c r="H17" s="61"/>
      <c r="I17" s="73"/>
      <c r="J17" s="95">
        <v>113</v>
      </c>
      <c r="K17" s="96" t="str">
        <f>IFERROR(VLOOKUP(J17,'Datos de Control'!$C$2:$D$350,2),"")</f>
        <v>Reservas voluntarias</v>
      </c>
      <c r="L17" s="31">
        <v>0</v>
      </c>
      <c r="M17" s="75">
        <f t="shared" si="2"/>
        <v>0</v>
      </c>
      <c r="N17" s="76">
        <v>0</v>
      </c>
      <c r="O17" s="75">
        <f t="shared" si="3"/>
        <v>0</v>
      </c>
    </row>
    <row r="18" spans="1:15" s="94" customFormat="1" ht="16.5" x14ac:dyDescent="0.3">
      <c r="A18" s="73"/>
      <c r="B18" s="30">
        <v>214</v>
      </c>
      <c r="C18" s="396" t="str">
        <f>IFERROR(VLOOKUP(B18,'Datos de Control'!$C$2:$D$350,2),"")</f>
        <v>Utillaje</v>
      </c>
      <c r="D18" s="31">
        <v>0</v>
      </c>
      <c r="E18" s="75">
        <f t="shared" si="0"/>
        <v>0</v>
      </c>
      <c r="F18" s="76">
        <v>0</v>
      </c>
      <c r="G18" s="75">
        <f t="shared" ref="G18" si="17">IFERROR(+F18*100/F$90,"")</f>
        <v>0</v>
      </c>
      <c r="H18" s="61"/>
      <c r="I18" s="97"/>
      <c r="J18" s="98"/>
      <c r="K18" s="99" t="str">
        <f>IFERROR(VLOOKUP(J18,'Datos de Control'!$C$2:$D$350,2),"")</f>
        <v/>
      </c>
      <c r="L18" s="100"/>
      <c r="M18" s="101">
        <f t="shared" si="2"/>
        <v>0</v>
      </c>
      <c r="N18" s="102"/>
      <c r="O18" s="101">
        <f t="shared" si="3"/>
        <v>0</v>
      </c>
    </row>
    <row r="19" spans="1:15" ht="16.5" x14ac:dyDescent="0.3">
      <c r="A19" s="73"/>
      <c r="B19" s="30">
        <v>215</v>
      </c>
      <c r="C19" s="396" t="str">
        <f>IFERROR(VLOOKUP(B19,'Datos de Control'!$C$2:$D$350,2),"")</f>
        <v>Otras instalaciones</v>
      </c>
      <c r="D19" s="31">
        <v>60000</v>
      </c>
      <c r="E19" s="75">
        <f t="shared" si="0"/>
        <v>2.3310023310023311</v>
      </c>
      <c r="F19" s="76">
        <v>30000</v>
      </c>
      <c r="G19" s="75">
        <f t="shared" ref="G19" si="18">IFERROR(+F19*100/F$90,"")</f>
        <v>1.3389868332961392</v>
      </c>
      <c r="H19" s="61"/>
      <c r="I19" s="68" t="s">
        <v>48</v>
      </c>
      <c r="J19" s="69"/>
      <c r="K19" s="70"/>
      <c r="L19" s="36">
        <f>SUM(L20:L21)</f>
        <v>0</v>
      </c>
      <c r="M19" s="71">
        <f t="shared" si="2"/>
        <v>0</v>
      </c>
      <c r="N19" s="78">
        <f>SUM(N20:N21)</f>
        <v>0</v>
      </c>
      <c r="O19" s="71">
        <f t="shared" si="3"/>
        <v>0</v>
      </c>
    </row>
    <row r="20" spans="1:15" ht="16.5" x14ac:dyDescent="0.3">
      <c r="A20" s="73"/>
      <c r="B20" s="30">
        <v>216</v>
      </c>
      <c r="C20" s="396" t="str">
        <f>IFERROR(VLOOKUP(B20,'Datos de Control'!$C$2:$D$350,2),"")</f>
        <v>Mobiliario</v>
      </c>
      <c r="D20" s="31">
        <v>0</v>
      </c>
      <c r="E20" s="75">
        <f t="shared" si="0"/>
        <v>0</v>
      </c>
      <c r="F20" s="76">
        <v>0</v>
      </c>
      <c r="G20" s="75">
        <f t="shared" ref="G20" si="19">IFERROR(+F20*100/F$90,"")</f>
        <v>0</v>
      </c>
      <c r="H20" s="61"/>
      <c r="I20" s="73"/>
      <c r="J20" s="95">
        <v>108</v>
      </c>
      <c r="K20" s="96" t="str">
        <f>IFERROR(VLOOKUP(J20,'Datos de Control'!$C$2:$D$350,2),"")</f>
        <v>Acciones o participaciones propias en situaciones especiales</v>
      </c>
      <c r="L20" s="31">
        <v>0</v>
      </c>
      <c r="M20" s="75">
        <f t="shared" si="2"/>
        <v>0</v>
      </c>
      <c r="N20" s="76">
        <v>0</v>
      </c>
      <c r="O20" s="75">
        <f t="shared" si="3"/>
        <v>0</v>
      </c>
    </row>
    <row r="21" spans="1:15" ht="16.5" x14ac:dyDescent="0.3">
      <c r="A21" s="73"/>
      <c r="B21" s="30">
        <v>217</v>
      </c>
      <c r="C21" s="396" t="str">
        <f>IFERROR(VLOOKUP(B21,'Datos de Control'!$C$2:$D$350,2),"")</f>
        <v>Equipos para procesos de información</v>
      </c>
      <c r="D21" s="31">
        <v>35000</v>
      </c>
      <c r="E21" s="75">
        <f t="shared" si="0"/>
        <v>1.3597513597513597</v>
      </c>
      <c r="F21" s="76">
        <v>15000</v>
      </c>
      <c r="G21" s="75">
        <f t="shared" ref="G21" si="20">IFERROR(+F21*100/F$90,"")</f>
        <v>0.66949341664806961</v>
      </c>
      <c r="H21" s="61"/>
      <c r="I21" s="97"/>
      <c r="J21" s="98"/>
      <c r="K21" s="99" t="str">
        <f>IFERROR(VLOOKUP(J21,'Datos de Control'!$C$2:$D$350,2),"")</f>
        <v/>
      </c>
      <c r="L21" s="100"/>
      <c r="M21" s="101">
        <f t="shared" si="2"/>
        <v>0</v>
      </c>
      <c r="N21" s="102"/>
      <c r="O21" s="101">
        <f t="shared" si="3"/>
        <v>0</v>
      </c>
    </row>
    <row r="22" spans="1:15" s="94" customFormat="1" ht="16.5" x14ac:dyDescent="0.3">
      <c r="A22" s="73"/>
      <c r="B22" s="30">
        <v>218</v>
      </c>
      <c r="C22" s="396" t="str">
        <f>IFERROR(VLOOKUP(B22,'Datos de Control'!$C$2:$D$350,2),"")</f>
        <v>Elementos de transporte</v>
      </c>
      <c r="D22" s="31">
        <v>0</v>
      </c>
      <c r="E22" s="75">
        <f t="shared" si="0"/>
        <v>0</v>
      </c>
      <c r="F22" s="76">
        <v>0</v>
      </c>
      <c r="G22" s="75">
        <f t="shared" ref="G22" si="21">IFERROR(+F22*100/F$90,"")</f>
        <v>0</v>
      </c>
      <c r="H22" s="61"/>
      <c r="I22" s="68" t="s">
        <v>49</v>
      </c>
      <c r="J22" s="69"/>
      <c r="K22" s="70"/>
      <c r="L22" s="36">
        <f>SUM(L23:L25)</f>
        <v>0</v>
      </c>
      <c r="M22" s="71">
        <f t="shared" si="2"/>
        <v>0</v>
      </c>
      <c r="N22" s="78">
        <f>SUM(N23:N25)</f>
        <v>0</v>
      </c>
      <c r="O22" s="71">
        <f t="shared" si="3"/>
        <v>0</v>
      </c>
    </row>
    <row r="23" spans="1:15" ht="16.5" x14ac:dyDescent="0.3">
      <c r="A23" s="73"/>
      <c r="B23" s="30">
        <v>219</v>
      </c>
      <c r="C23" s="396" t="str">
        <f>IFERROR(VLOOKUP(B23,'Datos de Control'!$C$2:$D$350,2),"")</f>
        <v>Otro inmovilizado material</v>
      </c>
      <c r="D23" s="31">
        <v>0</v>
      </c>
      <c r="E23" s="75">
        <f t="shared" si="0"/>
        <v>0</v>
      </c>
      <c r="F23" s="76">
        <v>0</v>
      </c>
      <c r="G23" s="75">
        <f t="shared" ref="G23" si="22">IFERROR(+F23*100/F$90,"")</f>
        <v>0</v>
      </c>
      <c r="H23" s="61"/>
      <c r="I23" s="73"/>
      <c r="J23" s="95">
        <v>120</v>
      </c>
      <c r="K23" s="96" t="str">
        <f>IFERROR(VLOOKUP(J23,'Datos de Control'!$C$2:$D$350,2),"")</f>
        <v>Remanente</v>
      </c>
      <c r="L23" s="31">
        <v>0</v>
      </c>
      <c r="M23" s="75">
        <f t="shared" si="2"/>
        <v>0</v>
      </c>
      <c r="N23" s="76">
        <v>0</v>
      </c>
      <c r="O23" s="75">
        <f t="shared" si="3"/>
        <v>0</v>
      </c>
    </row>
    <row r="24" spans="1:15" ht="16.5" x14ac:dyDescent="0.3">
      <c r="A24" s="73"/>
      <c r="B24" s="30">
        <v>281</v>
      </c>
      <c r="C24" s="396" t="str">
        <f>IFERROR(VLOOKUP(B24,'Datos de Control'!$C$2:$D$350,2),"")</f>
        <v>Amortización acumulada del inmovilizado material</v>
      </c>
      <c r="D24" s="31">
        <v>-12000</v>
      </c>
      <c r="E24" s="75">
        <f t="shared" si="0"/>
        <v>-0.46620046620046618</v>
      </c>
      <c r="F24" s="76">
        <v>-10000</v>
      </c>
      <c r="G24" s="75">
        <f t="shared" ref="G24" si="23">IFERROR(+F24*100/F$90,"")</f>
        <v>-0.4463289444320464</v>
      </c>
      <c r="H24" s="61"/>
      <c r="I24" s="73"/>
      <c r="J24" s="95">
        <v>121</v>
      </c>
      <c r="K24" s="96" t="str">
        <f>IFERROR(VLOOKUP(J24,'Datos de Control'!$C$2:$D$350,2),"")</f>
        <v>Resultados negativos de ejercicios anteriores</v>
      </c>
      <c r="L24" s="31">
        <v>0</v>
      </c>
      <c r="M24" s="75">
        <f t="shared" si="2"/>
        <v>0</v>
      </c>
      <c r="N24" s="76">
        <v>0</v>
      </c>
      <c r="O24" s="75">
        <f t="shared" si="3"/>
        <v>0</v>
      </c>
    </row>
    <row r="25" spans="1:15" ht="15.75" x14ac:dyDescent="0.3">
      <c r="A25" s="97"/>
      <c r="B25" s="39"/>
      <c r="C25" s="99" t="str">
        <f>IFERROR(VLOOKUP(B25,'Datos de Control'!$C$2:$D$350,2),"")</f>
        <v/>
      </c>
      <c r="D25" s="100"/>
      <c r="E25" s="101">
        <f t="shared" si="0"/>
        <v>0</v>
      </c>
      <c r="F25" s="102"/>
      <c r="G25" s="101">
        <f t="shared" ref="G25" si="24">IFERROR(+F25*100/F$90,"")</f>
        <v>0</v>
      </c>
      <c r="H25" s="61"/>
      <c r="I25" s="97"/>
      <c r="J25" s="98"/>
      <c r="K25" s="99" t="str">
        <f>IFERROR(VLOOKUP(J25,'Datos de Control'!$C$2:$D$350,2),"")</f>
        <v/>
      </c>
      <c r="L25" s="100"/>
      <c r="M25" s="101">
        <f t="shared" si="2"/>
        <v>0</v>
      </c>
      <c r="N25" s="102"/>
      <c r="O25" s="101">
        <f t="shared" si="3"/>
        <v>0</v>
      </c>
    </row>
    <row r="26" spans="1:15" ht="16.5" x14ac:dyDescent="0.3">
      <c r="A26" s="68" t="s">
        <v>50</v>
      </c>
      <c r="B26" s="104"/>
      <c r="C26" s="70"/>
      <c r="D26" s="36">
        <f>SUM(D27:D30)</f>
        <v>0</v>
      </c>
      <c r="E26" s="71">
        <f t="shared" si="0"/>
        <v>0</v>
      </c>
      <c r="F26" s="78">
        <f>SUM(F27:F30)</f>
        <v>0</v>
      </c>
      <c r="G26" s="71">
        <f t="shared" ref="G26" si="25">IFERROR(+F26*100/F$90,"")</f>
        <v>0</v>
      </c>
      <c r="H26" s="61"/>
      <c r="I26" s="68" t="s">
        <v>51</v>
      </c>
      <c r="J26" s="69"/>
      <c r="K26" s="70"/>
      <c r="L26" s="36">
        <f>SUM(L27:L28)</f>
        <v>0</v>
      </c>
      <c r="M26" s="71">
        <f t="shared" si="2"/>
        <v>0</v>
      </c>
      <c r="N26" s="78">
        <f>SUM(N27:N28)</f>
        <v>0</v>
      </c>
      <c r="O26" s="71">
        <f t="shared" si="3"/>
        <v>0</v>
      </c>
    </row>
    <row r="27" spans="1:15" ht="16.5" x14ac:dyDescent="0.3">
      <c r="A27" s="73"/>
      <c r="B27" s="30">
        <v>220</v>
      </c>
      <c r="C27" s="396" t="str">
        <f>IFERROR(VLOOKUP(B27,'Datos de Control'!$C$2:$D$350,2),"")</f>
        <v>Inversiones en terrenos y bienes naturales</v>
      </c>
      <c r="D27" s="31">
        <v>0</v>
      </c>
      <c r="E27" s="75">
        <f t="shared" si="0"/>
        <v>0</v>
      </c>
      <c r="F27" s="76">
        <v>0</v>
      </c>
      <c r="G27" s="75">
        <f t="shared" ref="G27" si="26">IFERROR(+F27*100/F$90,"")</f>
        <v>0</v>
      </c>
      <c r="H27" s="61"/>
      <c r="I27" s="73"/>
      <c r="J27" s="95">
        <v>118</v>
      </c>
      <c r="K27" s="96" t="str">
        <f>IFERROR(VLOOKUP(J27,'Datos de Control'!$C$2:$D$350,2),"")</f>
        <v>Aportaciones de socios o propietarios</v>
      </c>
      <c r="L27" s="31">
        <v>0</v>
      </c>
      <c r="M27" s="75">
        <f t="shared" si="2"/>
        <v>0</v>
      </c>
      <c r="N27" s="76">
        <v>0</v>
      </c>
      <c r="O27" s="75">
        <f t="shared" si="3"/>
        <v>0</v>
      </c>
    </row>
    <row r="28" spans="1:15" ht="17.25" thickBot="1" x14ac:dyDescent="0.35">
      <c r="A28" s="73"/>
      <c r="B28" s="30">
        <v>221</v>
      </c>
      <c r="C28" s="396" t="str">
        <f>IFERROR(VLOOKUP(B28,'Datos de Control'!$C$2:$D$350,2),"")</f>
        <v>Inversiones en construcciones</v>
      </c>
      <c r="D28" s="31">
        <v>0</v>
      </c>
      <c r="E28" s="75">
        <f t="shared" si="0"/>
        <v>0</v>
      </c>
      <c r="F28" s="76">
        <v>0</v>
      </c>
      <c r="G28" s="75">
        <f t="shared" ref="G28" si="27">IFERROR(+F28*100/F$90,"")</f>
        <v>0</v>
      </c>
      <c r="H28" s="61"/>
      <c r="I28" s="97"/>
      <c r="J28" s="98"/>
      <c r="K28" s="99" t="str">
        <f>IFERROR(VLOOKUP(J28,'Datos de Control'!$C$2:$D$350,2),"")</f>
        <v/>
      </c>
      <c r="L28" s="100"/>
      <c r="M28" s="101">
        <f t="shared" si="2"/>
        <v>0</v>
      </c>
      <c r="N28" s="102"/>
      <c r="O28" s="101">
        <f t="shared" si="3"/>
        <v>0</v>
      </c>
    </row>
    <row r="29" spans="1:15" ht="17.25" thickBot="1" x14ac:dyDescent="0.35">
      <c r="A29" s="73"/>
      <c r="B29" s="30">
        <v>282</v>
      </c>
      <c r="C29" s="396" t="str">
        <f>IFERROR(VLOOKUP(B29,'Datos de Control'!$C$2:$D$350,2),"")</f>
        <v>Amortización acumulada de las inversiones inmobiliarias</v>
      </c>
      <c r="D29" s="31">
        <v>0</v>
      </c>
      <c r="E29" s="75">
        <f t="shared" si="0"/>
        <v>0</v>
      </c>
      <c r="F29" s="76">
        <v>0</v>
      </c>
      <c r="G29" s="75">
        <f t="shared" ref="G29" si="28">IFERROR(+F29*100/F$90,"")</f>
        <v>0</v>
      </c>
      <c r="H29" s="61"/>
      <c r="I29" s="106" t="s">
        <v>52</v>
      </c>
      <c r="J29" s="107"/>
      <c r="K29" s="108"/>
      <c r="L29" s="109">
        <v>61600</v>
      </c>
      <c r="M29" s="110">
        <f t="shared" si="2"/>
        <v>2.3931623931623931</v>
      </c>
      <c r="N29" s="111">
        <v>46100</v>
      </c>
      <c r="O29" s="110">
        <f t="shared" si="3"/>
        <v>2.0575764338317342</v>
      </c>
    </row>
    <row r="30" spans="1:15" ht="16.5" x14ac:dyDescent="0.3">
      <c r="A30" s="97"/>
      <c r="B30" s="39"/>
      <c r="C30" s="99" t="str">
        <f>IFERROR(VLOOKUP(B30,'Datos de Control'!$C$2:$D$350,2),"")</f>
        <v/>
      </c>
      <c r="D30" s="100"/>
      <c r="E30" s="101">
        <f t="shared" si="0"/>
        <v>0</v>
      </c>
      <c r="F30" s="102"/>
      <c r="G30" s="101">
        <f t="shared" ref="G30" si="29">IFERROR(+F30*100/F$90,"")</f>
        <v>0</v>
      </c>
      <c r="H30" s="61"/>
      <c r="I30" s="112" t="s">
        <v>53</v>
      </c>
      <c r="J30" s="69"/>
      <c r="K30" s="70"/>
      <c r="L30" s="36">
        <f>SUM(L31:L32)</f>
        <v>0</v>
      </c>
      <c r="M30" s="71">
        <f t="shared" si="2"/>
        <v>0</v>
      </c>
      <c r="N30" s="78">
        <f>SUM(N31:N32)</f>
        <v>0</v>
      </c>
      <c r="O30" s="71">
        <f t="shared" si="3"/>
        <v>0</v>
      </c>
    </row>
    <row r="31" spans="1:15" ht="16.5" x14ac:dyDescent="0.3">
      <c r="A31" s="68" t="s">
        <v>54</v>
      </c>
      <c r="B31" s="104"/>
      <c r="C31" s="70"/>
      <c r="D31" s="36">
        <f>SUM(D32:D34)</f>
        <v>0</v>
      </c>
      <c r="E31" s="71">
        <f t="shared" si="0"/>
        <v>0</v>
      </c>
      <c r="F31" s="78">
        <f>SUM(F32:F34)</f>
        <v>0</v>
      </c>
      <c r="G31" s="71">
        <f t="shared" ref="G31" si="30">IFERROR(+F31*100/F$90,"")</f>
        <v>0</v>
      </c>
      <c r="H31" s="61"/>
      <c r="I31" s="73"/>
      <c r="J31" s="95">
        <v>130</v>
      </c>
      <c r="K31" s="96" t="str">
        <f>IFERROR(VLOOKUP(J31,'Datos de Control'!$C$2:$D$350,2),"")</f>
        <v>Subvenciones oficiales de capital</v>
      </c>
      <c r="L31" s="31">
        <v>0</v>
      </c>
      <c r="M31" s="75">
        <f t="shared" si="2"/>
        <v>0</v>
      </c>
      <c r="N31" s="76">
        <v>0</v>
      </c>
      <c r="O31" s="75">
        <f t="shared" si="3"/>
        <v>0</v>
      </c>
    </row>
    <row r="32" spans="1:15" ht="17.25" thickBot="1" x14ac:dyDescent="0.35">
      <c r="A32" s="73"/>
      <c r="B32" s="30">
        <v>240</v>
      </c>
      <c r="C32" s="396" t="str">
        <f>IFERROR(VLOOKUP(B32,'Datos de Control'!$C$2:$D$350,2),"")</f>
        <v>Participaciones a L.P. en partes vinculadas</v>
      </c>
      <c r="D32" s="31">
        <v>0</v>
      </c>
      <c r="E32" s="75">
        <f t="shared" si="0"/>
        <v>0</v>
      </c>
      <c r="F32" s="76">
        <v>0</v>
      </c>
      <c r="G32" s="75">
        <f t="shared" ref="G32" si="31">IFERROR(+F32*100/F$90,"")</f>
        <v>0</v>
      </c>
      <c r="H32" s="61"/>
      <c r="I32" s="73"/>
      <c r="J32" s="95"/>
      <c r="K32" s="113" t="str">
        <f>IFERROR(VLOOKUP(J32,'Datos de Control'!$C$2:$D$350,2),"")</f>
        <v/>
      </c>
      <c r="L32" s="31"/>
      <c r="M32" s="75">
        <f t="shared" si="2"/>
        <v>0</v>
      </c>
      <c r="N32" s="76"/>
      <c r="O32" s="75">
        <f t="shared" si="3"/>
        <v>0</v>
      </c>
    </row>
    <row r="33" spans="1:15" ht="18" thickBot="1" x14ac:dyDescent="0.35">
      <c r="A33" s="73"/>
      <c r="B33" s="30">
        <v>242</v>
      </c>
      <c r="C33" s="396" t="str">
        <f>IFERROR(VLOOKUP(B33,'Datos de Control'!$C$2:$D$350,2),"")</f>
        <v>Créditos a L.P. a partes vinculadas</v>
      </c>
      <c r="D33" s="31">
        <v>0</v>
      </c>
      <c r="E33" s="75">
        <f t="shared" si="0"/>
        <v>0</v>
      </c>
      <c r="F33" s="76">
        <v>0</v>
      </c>
      <c r="G33" s="75">
        <f t="shared" ref="G33" si="32">IFERROR(+F33*100/F$90,"")</f>
        <v>0</v>
      </c>
      <c r="H33" s="61"/>
      <c r="I33" s="553" t="s">
        <v>55</v>
      </c>
      <c r="J33" s="554"/>
      <c r="K33" s="555"/>
      <c r="L33" s="114">
        <f>+L34+L37+L48+L51</f>
        <v>1100000</v>
      </c>
      <c r="M33" s="60">
        <f t="shared" si="2"/>
        <v>42.735042735042732</v>
      </c>
      <c r="N33" s="59">
        <f>+N34+N37+N48+N51</f>
        <v>990000</v>
      </c>
      <c r="O33" s="60">
        <f t="shared" si="3"/>
        <v>44.186565498772595</v>
      </c>
    </row>
    <row r="34" spans="1:15" ht="16.5" x14ac:dyDescent="0.3">
      <c r="A34" s="97"/>
      <c r="B34" s="39"/>
      <c r="C34" s="99" t="str">
        <f>IFERROR(VLOOKUP(B34,'Datos de Control'!$C$2:$D$350,2),"")</f>
        <v/>
      </c>
      <c r="D34" s="100"/>
      <c r="E34" s="101">
        <f t="shared" si="0"/>
        <v>0</v>
      </c>
      <c r="F34" s="102"/>
      <c r="G34" s="101">
        <f t="shared" ref="G34" si="33">IFERROR(+F34*100/F$90,"")</f>
        <v>0</v>
      </c>
      <c r="H34" s="61"/>
      <c r="I34" s="68" t="s">
        <v>56</v>
      </c>
      <c r="J34" s="69"/>
      <c r="K34" s="70"/>
      <c r="L34" s="36">
        <f>SUM(L35:L36)</f>
        <v>60000</v>
      </c>
      <c r="M34" s="71">
        <f t="shared" si="2"/>
        <v>2.3310023310023311</v>
      </c>
      <c r="N34" s="78">
        <f>SUM(N35:N36)</f>
        <v>90000</v>
      </c>
      <c r="O34" s="71">
        <f t="shared" si="3"/>
        <v>4.0169604998884179</v>
      </c>
    </row>
    <row r="35" spans="1:15" ht="16.5" x14ac:dyDescent="0.3">
      <c r="A35" s="68" t="s">
        <v>57</v>
      </c>
      <c r="B35" s="104"/>
      <c r="C35" s="70"/>
      <c r="D35" s="36">
        <f>SUM(D36:D39)</f>
        <v>0</v>
      </c>
      <c r="E35" s="71">
        <f t="shared" si="0"/>
        <v>0</v>
      </c>
      <c r="F35" s="78">
        <f>SUM(F36:F39)</f>
        <v>0</v>
      </c>
      <c r="G35" s="71">
        <f t="shared" ref="G35" si="34">IFERROR(+F35*100/F$90,"")</f>
        <v>0</v>
      </c>
      <c r="H35" s="61"/>
      <c r="I35" s="73"/>
      <c r="J35" s="95">
        <v>142</v>
      </c>
      <c r="K35" s="96" t="str">
        <f>IFERROR(VLOOKUP(J35,'Datos de Control'!$C$2:$D$350,2),"")</f>
        <v>Provisión para otras responsabilidades</v>
      </c>
      <c r="L35" s="31">
        <v>60000</v>
      </c>
      <c r="M35" s="75">
        <f t="shared" si="2"/>
        <v>2.3310023310023311</v>
      </c>
      <c r="N35" s="76">
        <v>90000</v>
      </c>
      <c r="O35" s="75">
        <f t="shared" si="3"/>
        <v>4.0169604998884179</v>
      </c>
    </row>
    <row r="36" spans="1:15" ht="16.5" x14ac:dyDescent="0.3">
      <c r="A36" s="73"/>
      <c r="B36" s="30">
        <v>252</v>
      </c>
      <c r="C36" s="396" t="str">
        <f>IFERROR(VLOOKUP(B36,'Datos de Control'!$C$2:$D$350,2),"")</f>
        <v xml:space="preserve">Créditos a L.P. </v>
      </c>
      <c r="D36" s="31">
        <v>0</v>
      </c>
      <c r="E36" s="75">
        <f t="shared" si="0"/>
        <v>0</v>
      </c>
      <c r="F36" s="76">
        <v>0</v>
      </c>
      <c r="G36" s="75">
        <f t="shared" ref="G36" si="35">IFERROR(+F36*100/F$90,"")</f>
        <v>0</v>
      </c>
      <c r="H36" s="61"/>
      <c r="I36" s="97"/>
      <c r="J36" s="98"/>
      <c r="K36" s="115" t="str">
        <f>IFERROR(VLOOKUP(J36,'Datos de Control'!$C$2:$D$350,2),"")</f>
        <v/>
      </c>
      <c r="L36" s="100"/>
      <c r="M36" s="101">
        <f t="shared" si="2"/>
        <v>0</v>
      </c>
      <c r="N36" s="102"/>
      <c r="O36" s="101">
        <f t="shared" si="3"/>
        <v>0</v>
      </c>
    </row>
    <row r="37" spans="1:15" ht="16.5" x14ac:dyDescent="0.3">
      <c r="A37" s="73"/>
      <c r="B37" s="30">
        <v>260</v>
      </c>
      <c r="C37" s="396" t="str">
        <f>IFERROR(VLOOKUP(B37,'Datos de Control'!$C$2:$D$350,2),"")</f>
        <v>Fianzas constituidas a L.P.</v>
      </c>
      <c r="D37" s="31">
        <v>0</v>
      </c>
      <c r="E37" s="75">
        <f t="shared" si="0"/>
        <v>0</v>
      </c>
      <c r="F37" s="76">
        <v>0</v>
      </c>
      <c r="G37" s="75">
        <f t="shared" ref="G37" si="36">IFERROR(+F37*100/F$90,"")</f>
        <v>0</v>
      </c>
      <c r="H37" s="61"/>
      <c r="I37" s="68" t="s">
        <v>58</v>
      </c>
      <c r="J37" s="69"/>
      <c r="K37" s="70"/>
      <c r="L37" s="36">
        <f>+L38+L41+L44</f>
        <v>1040000</v>
      </c>
      <c r="M37" s="71">
        <f t="shared" si="2"/>
        <v>40.404040404040401</v>
      </c>
      <c r="N37" s="78">
        <f>+N38+N41+N44</f>
        <v>900000</v>
      </c>
      <c r="O37" s="71">
        <f t="shared" si="3"/>
        <v>40.169604998884175</v>
      </c>
    </row>
    <row r="38" spans="1:15" ht="16.5" x14ac:dyDescent="0.3">
      <c r="A38" s="73"/>
      <c r="B38" s="30">
        <v>265</v>
      </c>
      <c r="C38" s="396" t="str">
        <f>IFERROR(VLOOKUP(B38,'Datos de Control'!$C$2:$D$350,2),"")</f>
        <v>Depósitos constituidos a L.P.</v>
      </c>
      <c r="D38" s="31">
        <v>0</v>
      </c>
      <c r="E38" s="75">
        <f t="shared" si="0"/>
        <v>0</v>
      </c>
      <c r="F38" s="76">
        <v>0</v>
      </c>
      <c r="G38" s="75">
        <f t="shared" ref="G38" si="37">IFERROR(+F38*100/F$90,"")</f>
        <v>0</v>
      </c>
      <c r="H38" s="61"/>
      <c r="I38" s="116" t="s">
        <v>59</v>
      </c>
      <c r="J38" s="117"/>
      <c r="K38" s="118"/>
      <c r="L38" s="83">
        <f>SUM(L39:L40)</f>
        <v>940000</v>
      </c>
      <c r="M38" s="84">
        <f t="shared" si="2"/>
        <v>36.519036519036518</v>
      </c>
      <c r="N38" s="85">
        <f>SUM(N39:N40)</f>
        <v>850000</v>
      </c>
      <c r="O38" s="75">
        <f t="shared" si="3"/>
        <v>37.937960276723949</v>
      </c>
    </row>
    <row r="39" spans="1:15" ht="15.75" x14ac:dyDescent="0.3">
      <c r="A39" s="97"/>
      <c r="B39" s="39"/>
      <c r="C39" s="99" t="str">
        <f>IFERROR(VLOOKUP(B39,'Datos de Control'!$C$2:$D$350,2),"")</f>
        <v/>
      </c>
      <c r="D39" s="100"/>
      <c r="E39" s="101">
        <f t="shared" si="0"/>
        <v>0</v>
      </c>
      <c r="F39" s="102"/>
      <c r="G39" s="101">
        <f t="shared" ref="G39" si="38">IFERROR(+F39*100/F$90,"")</f>
        <v>0</v>
      </c>
      <c r="H39" s="61"/>
      <c r="I39" s="73"/>
      <c r="J39" s="95">
        <v>170</v>
      </c>
      <c r="K39" s="96" t="str">
        <f>IFERROR(VLOOKUP(J39,'Datos de Control'!$C$2:$D$350,2),"")</f>
        <v>Deudas L.P. con entidades de crédito</v>
      </c>
      <c r="L39" s="31">
        <v>940000</v>
      </c>
      <c r="M39" s="75">
        <f t="shared" si="2"/>
        <v>36.519036519036518</v>
      </c>
      <c r="N39" s="76">
        <v>850000</v>
      </c>
      <c r="O39" s="75">
        <f t="shared" si="3"/>
        <v>37.937960276723949</v>
      </c>
    </row>
    <row r="40" spans="1:15" ht="16.5" x14ac:dyDescent="0.3">
      <c r="A40" s="68" t="s">
        <v>60</v>
      </c>
      <c r="B40" s="104"/>
      <c r="C40" s="70"/>
      <c r="D40" s="36">
        <f>SUM(D41:D42)</f>
        <v>0</v>
      </c>
      <c r="E40" s="71">
        <f t="shared" si="0"/>
        <v>0</v>
      </c>
      <c r="F40" s="78">
        <f>SUM(F41:F42)</f>
        <v>0</v>
      </c>
      <c r="G40" s="71">
        <f t="shared" ref="G40" si="39">IFERROR(+F40*100/F$90,"")</f>
        <v>0</v>
      </c>
      <c r="H40" s="61"/>
      <c r="I40" s="87"/>
      <c r="J40" s="88"/>
      <c r="K40" s="119" t="str">
        <f>IFERROR(VLOOKUP(J40,'Datos de Control'!$C$2:$D$350,2),"")</f>
        <v/>
      </c>
      <c r="L40" s="34"/>
      <c r="M40" s="89">
        <f t="shared" si="2"/>
        <v>0</v>
      </c>
      <c r="N40" s="90"/>
      <c r="O40" s="89">
        <f t="shared" si="3"/>
        <v>0</v>
      </c>
    </row>
    <row r="41" spans="1:15" ht="16.5" x14ac:dyDescent="0.3">
      <c r="A41" s="73"/>
      <c r="B41" s="30">
        <v>474</v>
      </c>
      <c r="C41" s="396" t="str">
        <f>IFERROR(VLOOKUP(B41,'Datos de Control'!$C$2:$D$350,2),"")</f>
        <v>Activos por impuesto diferido</v>
      </c>
      <c r="D41" s="31">
        <v>0</v>
      </c>
      <c r="E41" s="75">
        <f t="shared" si="0"/>
        <v>0</v>
      </c>
      <c r="F41" s="76">
        <v>0</v>
      </c>
      <c r="G41" s="75">
        <f t="shared" ref="G41" si="40">IFERROR(+F41*100/F$90,"")</f>
        <v>0</v>
      </c>
      <c r="H41" s="61"/>
      <c r="I41" s="116" t="s">
        <v>61</v>
      </c>
      <c r="J41" s="117"/>
      <c r="K41" s="118"/>
      <c r="L41" s="83">
        <f>SUM(L42:L43)</f>
        <v>0</v>
      </c>
      <c r="M41" s="84">
        <f t="shared" si="2"/>
        <v>0</v>
      </c>
      <c r="N41" s="85">
        <f>SUM(N42:N43)</f>
        <v>0</v>
      </c>
      <c r="O41" s="84">
        <f t="shared" si="3"/>
        <v>0</v>
      </c>
    </row>
    <row r="42" spans="1:15" ht="16.5" thickBot="1" x14ac:dyDescent="0.35">
      <c r="A42" s="73"/>
      <c r="B42" s="30"/>
      <c r="C42" s="96" t="str">
        <f>IFERROR(VLOOKUP(B42,'Datos de Control'!$C$2:$D$350,2),"")</f>
        <v/>
      </c>
      <c r="D42" s="40"/>
      <c r="E42" s="120">
        <f t="shared" si="0"/>
        <v>0</v>
      </c>
      <c r="F42" s="121"/>
      <c r="G42" s="75">
        <f t="shared" ref="G42" si="41">IFERROR(+F42*100/F$90,"")</f>
        <v>0</v>
      </c>
      <c r="H42" s="61"/>
      <c r="I42" s="73"/>
      <c r="J42" s="95">
        <v>174</v>
      </c>
      <c r="K42" s="96" t="str">
        <f>IFERROR(VLOOKUP(J42,'Datos de Control'!$C$2:$D$350,2),"")</f>
        <v>Acreedores por arrendamiento financiero a L.P.</v>
      </c>
      <c r="L42" s="31">
        <v>0</v>
      </c>
      <c r="M42" s="75">
        <f t="shared" si="2"/>
        <v>0</v>
      </c>
      <c r="N42" s="76">
        <v>0</v>
      </c>
      <c r="O42" s="75">
        <f t="shared" si="3"/>
        <v>0</v>
      </c>
    </row>
    <row r="43" spans="1:15" ht="18" thickBot="1" x14ac:dyDescent="0.35">
      <c r="A43" s="553" t="s">
        <v>62</v>
      </c>
      <c r="B43" s="554"/>
      <c r="C43" s="555"/>
      <c r="D43" s="114">
        <f>+D44+D50+D67+D72+D78+D82</f>
        <v>1491000</v>
      </c>
      <c r="E43" s="60">
        <f t="shared" si="0"/>
        <v>57.925407925407924</v>
      </c>
      <c r="F43" s="114">
        <f>+F44+F50+F67+F72+F78+F82</f>
        <v>1250500</v>
      </c>
      <c r="G43" s="60">
        <f t="shared" ref="G43" si="42">IFERROR(+F43*100/F$90,"")</f>
        <v>55.813434501227405</v>
      </c>
      <c r="H43" s="61"/>
      <c r="I43" s="87"/>
      <c r="J43" s="88"/>
      <c r="K43" s="119" t="str">
        <f>IFERROR(VLOOKUP(J43,'Datos de Control'!$C$2:$D$350,2),"")</f>
        <v/>
      </c>
      <c r="L43" s="34"/>
      <c r="M43" s="89">
        <f t="shared" si="2"/>
        <v>0</v>
      </c>
      <c r="N43" s="90"/>
      <c r="O43" s="89">
        <f t="shared" si="3"/>
        <v>0</v>
      </c>
    </row>
    <row r="44" spans="1:15" ht="16.5" x14ac:dyDescent="0.3">
      <c r="A44" s="68" t="s">
        <v>63</v>
      </c>
      <c r="B44" s="104"/>
      <c r="C44" s="70"/>
      <c r="D44" s="36">
        <f>SUM(D45:D49)</f>
        <v>750000</v>
      </c>
      <c r="E44" s="71">
        <f t="shared" si="0"/>
        <v>29.137529137529139</v>
      </c>
      <c r="F44" s="78">
        <f>SUM(F45:F49)</f>
        <v>600000</v>
      </c>
      <c r="G44" s="71">
        <f t="shared" ref="G44" si="43">IFERROR(+F44*100/F$90,"")</f>
        <v>26.779736665922783</v>
      </c>
      <c r="H44" s="61"/>
      <c r="I44" s="116" t="s">
        <v>64</v>
      </c>
      <c r="J44" s="117"/>
      <c r="K44" s="118"/>
      <c r="L44" s="83">
        <f>SUM(L45:L47)</f>
        <v>100000</v>
      </c>
      <c r="M44" s="84">
        <f t="shared" si="2"/>
        <v>3.885003885003885</v>
      </c>
      <c r="N44" s="85">
        <f>SUM(N45:N47)</f>
        <v>50000</v>
      </c>
      <c r="O44" s="84">
        <f t="shared" si="3"/>
        <v>2.2316447221602322</v>
      </c>
    </row>
    <row r="45" spans="1:15" ht="16.5" x14ac:dyDescent="0.3">
      <c r="A45" s="73"/>
      <c r="B45" s="30">
        <v>300</v>
      </c>
      <c r="C45" s="396" t="str">
        <f>IFERROR(VLOOKUP(B45,'Datos de Control'!$C$2:$D$350,2),"")</f>
        <v>Mercaderías A</v>
      </c>
      <c r="D45" s="31">
        <v>750000</v>
      </c>
      <c r="E45" s="75">
        <f t="shared" si="0"/>
        <v>29.137529137529139</v>
      </c>
      <c r="F45" s="76">
        <v>600000</v>
      </c>
      <c r="G45" s="75">
        <f t="shared" ref="G45" si="44">IFERROR(+F45*100/F$90,"")</f>
        <v>26.779736665922783</v>
      </c>
      <c r="H45" s="61"/>
      <c r="I45" s="73"/>
      <c r="J45" s="95">
        <v>171</v>
      </c>
      <c r="K45" s="96" t="str">
        <f>IFERROR(VLOOKUP(J45,'Datos de Control'!$C$2:$D$350,2),"")</f>
        <v>Deudas a L.P.</v>
      </c>
      <c r="L45" s="31">
        <v>100000</v>
      </c>
      <c r="M45" s="75">
        <f t="shared" si="2"/>
        <v>3.885003885003885</v>
      </c>
      <c r="N45" s="76">
        <v>50000</v>
      </c>
      <c r="O45" s="75">
        <f t="shared" si="3"/>
        <v>2.2316447221602322</v>
      </c>
    </row>
    <row r="46" spans="1:15" ht="16.5" x14ac:dyDescent="0.3">
      <c r="A46" s="73"/>
      <c r="B46" s="30">
        <v>322</v>
      </c>
      <c r="C46" s="396" t="str">
        <f>IFERROR(VLOOKUP(B46,'Datos de Control'!$C$2:$D$350,2),"")</f>
        <v>Repuestos</v>
      </c>
      <c r="D46" s="31">
        <v>0</v>
      </c>
      <c r="E46" s="75">
        <f t="shared" si="0"/>
        <v>0</v>
      </c>
      <c r="F46" s="76">
        <v>0</v>
      </c>
      <c r="G46" s="75">
        <f t="shared" ref="G46" si="45">IFERROR(+F46*100/F$90,"")</f>
        <v>0</v>
      </c>
      <c r="H46" s="61"/>
      <c r="I46" s="73"/>
      <c r="J46" s="95">
        <v>173</v>
      </c>
      <c r="K46" s="96" t="str">
        <f>IFERROR(VLOOKUP(J46,'Datos de Control'!$C$2:$D$350,2),"")</f>
        <v xml:space="preserve">Proveedores de inmovilizado a L.P. </v>
      </c>
      <c r="L46" s="31">
        <v>0</v>
      </c>
      <c r="M46" s="75">
        <f t="shared" si="2"/>
        <v>0</v>
      </c>
      <c r="N46" s="76">
        <v>0</v>
      </c>
      <c r="O46" s="75">
        <f t="shared" si="3"/>
        <v>0</v>
      </c>
    </row>
    <row r="47" spans="1:15" ht="16.5" x14ac:dyDescent="0.3">
      <c r="A47" s="73"/>
      <c r="B47" s="30">
        <v>325</v>
      </c>
      <c r="C47" s="396" t="str">
        <f>IFERROR(VLOOKUP(B47,'Datos de Control'!$C$2:$D$350,2),"")</f>
        <v>Materiales diversos</v>
      </c>
      <c r="D47" s="31">
        <v>0</v>
      </c>
      <c r="E47" s="75">
        <f t="shared" si="0"/>
        <v>0</v>
      </c>
      <c r="F47" s="76">
        <v>0</v>
      </c>
      <c r="G47" s="75">
        <f t="shared" ref="G47" si="46">IFERROR(+F47*100/F$90,"")</f>
        <v>0</v>
      </c>
      <c r="H47" s="61"/>
      <c r="I47" s="97"/>
      <c r="J47" s="98"/>
      <c r="K47" s="115" t="str">
        <f>IFERROR(VLOOKUP(J47,'Datos de Control'!$C$2:$D$350,2),"")</f>
        <v/>
      </c>
      <c r="L47" s="100"/>
      <c r="M47" s="101">
        <f t="shared" si="2"/>
        <v>0</v>
      </c>
      <c r="N47" s="102"/>
      <c r="O47" s="101">
        <f t="shared" si="3"/>
        <v>0</v>
      </c>
    </row>
    <row r="48" spans="1:15" ht="16.5" x14ac:dyDescent="0.3">
      <c r="A48" s="73"/>
      <c r="B48" s="30">
        <v>326</v>
      </c>
      <c r="C48" s="396" t="str">
        <f>IFERROR(VLOOKUP(B48,'Datos de Control'!$C$2:$D$350,2),"")</f>
        <v>Embalajes</v>
      </c>
      <c r="D48" s="31">
        <v>0</v>
      </c>
      <c r="E48" s="75">
        <f t="shared" si="0"/>
        <v>0</v>
      </c>
      <c r="F48" s="76">
        <v>0</v>
      </c>
      <c r="G48" s="75">
        <f t="shared" ref="G48" si="47">IFERROR(+F48*100/F$90,"")</f>
        <v>0</v>
      </c>
      <c r="H48" s="61"/>
      <c r="I48" s="68" t="s">
        <v>65</v>
      </c>
      <c r="J48" s="122"/>
      <c r="K48" s="123"/>
      <c r="L48" s="36">
        <f>SUM(L49:L50)</f>
        <v>0</v>
      </c>
      <c r="M48" s="71">
        <f t="shared" si="2"/>
        <v>0</v>
      </c>
      <c r="N48" s="78">
        <f>SUM(N49:N50)</f>
        <v>0</v>
      </c>
      <c r="O48" s="71">
        <f t="shared" si="3"/>
        <v>0</v>
      </c>
    </row>
    <row r="49" spans="1:15" ht="15.75" x14ac:dyDescent="0.3">
      <c r="A49" s="97"/>
      <c r="B49" s="39"/>
      <c r="C49" s="99" t="str">
        <f>IFERROR(VLOOKUP(B49,'Datos de Control'!$C$2:$D$350,2),"")</f>
        <v/>
      </c>
      <c r="D49" s="100"/>
      <c r="E49" s="101">
        <f t="shared" si="0"/>
        <v>0</v>
      </c>
      <c r="F49" s="102"/>
      <c r="G49" s="101">
        <f t="shared" ref="G49" si="48">IFERROR(+F49*100/F$90,"")</f>
        <v>0</v>
      </c>
      <c r="H49" s="61"/>
      <c r="I49" s="73"/>
      <c r="J49" s="95">
        <v>163</v>
      </c>
      <c r="K49" s="96" t="str">
        <f>IFERROR(VLOOKUP(J49,'Datos de Control'!$C$2:$D$350,2),"")</f>
        <v>Otras deudas a L.P. con partes vinculadas</v>
      </c>
      <c r="L49" s="31">
        <v>0</v>
      </c>
      <c r="M49" s="75">
        <f t="shared" si="2"/>
        <v>0</v>
      </c>
      <c r="N49" s="76">
        <v>0</v>
      </c>
      <c r="O49" s="75">
        <f t="shared" si="3"/>
        <v>0</v>
      </c>
    </row>
    <row r="50" spans="1:15" ht="16.5" x14ac:dyDescent="0.3">
      <c r="A50" s="68" t="s">
        <v>66</v>
      </c>
      <c r="B50" s="104"/>
      <c r="C50" s="70"/>
      <c r="D50" s="36">
        <f>+D51+D57</f>
        <v>615000</v>
      </c>
      <c r="E50" s="71">
        <f t="shared" si="0"/>
        <v>23.892773892773892</v>
      </c>
      <c r="F50" s="78">
        <f>+F51+F57</f>
        <v>450000</v>
      </c>
      <c r="G50" s="71">
        <f t="shared" ref="G50" si="49">IFERROR(+F50*100/F$90,"")</f>
        <v>20.084802499442088</v>
      </c>
      <c r="H50" s="61"/>
      <c r="I50" s="97"/>
      <c r="J50" s="98"/>
      <c r="K50" s="115" t="str">
        <f>IFERROR(VLOOKUP(J50,'Datos de Control'!$C$2:$D$350,2),"")</f>
        <v/>
      </c>
      <c r="L50" s="100"/>
      <c r="M50" s="101">
        <f t="shared" si="2"/>
        <v>0</v>
      </c>
      <c r="N50" s="102"/>
      <c r="O50" s="101">
        <f t="shared" si="3"/>
        <v>0</v>
      </c>
    </row>
    <row r="51" spans="1:15" ht="16.5" x14ac:dyDescent="0.3">
      <c r="A51" s="80" t="s">
        <v>67</v>
      </c>
      <c r="B51" s="124"/>
      <c r="C51" s="82"/>
      <c r="D51" s="83">
        <f>SUM(D52:D56)</f>
        <v>600000</v>
      </c>
      <c r="E51" s="84">
        <f t="shared" si="0"/>
        <v>23.310023310023311</v>
      </c>
      <c r="F51" s="85">
        <f>SUM(F52:F56)</f>
        <v>450000</v>
      </c>
      <c r="G51" s="84">
        <f t="shared" ref="G51" si="50">IFERROR(+F51*100/F$90,"")</f>
        <v>20.084802499442088</v>
      </c>
      <c r="H51" s="61"/>
      <c r="I51" s="68" t="s">
        <v>68</v>
      </c>
      <c r="J51" s="69"/>
      <c r="K51" s="70"/>
      <c r="L51" s="36">
        <f>SUM(L52:L53)</f>
        <v>0</v>
      </c>
      <c r="M51" s="71">
        <f t="shared" si="2"/>
        <v>0</v>
      </c>
      <c r="N51" s="78">
        <f>SUM(N52:N53)</f>
        <v>0</v>
      </c>
      <c r="O51" s="71">
        <f t="shared" si="3"/>
        <v>0</v>
      </c>
    </row>
    <row r="52" spans="1:15" ht="16.5" x14ac:dyDescent="0.3">
      <c r="A52" s="73"/>
      <c r="B52" s="30">
        <v>430</v>
      </c>
      <c r="C52" s="396" t="str">
        <f>IFERROR(VLOOKUP(B52,'Datos de Control'!$C$2:$D$350,2),"")</f>
        <v>Clientes</v>
      </c>
      <c r="D52" s="31">
        <v>600000</v>
      </c>
      <c r="E52" s="75">
        <f t="shared" si="0"/>
        <v>23.310023310023311</v>
      </c>
      <c r="F52" s="76">
        <v>450000</v>
      </c>
      <c r="G52" s="75">
        <f t="shared" ref="G52" si="51">IFERROR(+F52*100/F$90,"")</f>
        <v>20.084802499442088</v>
      </c>
      <c r="H52" s="61"/>
      <c r="I52" s="73"/>
      <c r="J52" s="95">
        <v>479</v>
      </c>
      <c r="K52" s="96" t="str">
        <f>IFERROR(VLOOKUP(J52,'Datos de Control'!$C$2:$D$350,2),"")</f>
        <v>Pasivos por diferencias temporarias imponibles</v>
      </c>
      <c r="L52" s="31">
        <v>0</v>
      </c>
      <c r="M52" s="75">
        <f t="shared" si="2"/>
        <v>0</v>
      </c>
      <c r="N52" s="76">
        <v>0</v>
      </c>
      <c r="O52" s="75">
        <f t="shared" si="3"/>
        <v>0</v>
      </c>
    </row>
    <row r="53" spans="1:15" ht="17.25" thickBot="1" x14ac:dyDescent="0.35">
      <c r="A53" s="73"/>
      <c r="B53" s="30">
        <v>431</v>
      </c>
      <c r="C53" s="396" t="str">
        <f>IFERROR(VLOOKUP(B53,'Datos de Control'!$C$2:$D$350,2),"")</f>
        <v>Clientes, efectos comerciales</v>
      </c>
      <c r="D53" s="31">
        <v>0</v>
      </c>
      <c r="E53" s="75">
        <f t="shared" si="0"/>
        <v>0</v>
      </c>
      <c r="F53" s="76">
        <v>0</v>
      </c>
      <c r="G53" s="75">
        <f t="shared" ref="G53" si="52">IFERROR(+F53*100/F$90,"")</f>
        <v>0</v>
      </c>
      <c r="H53" s="61"/>
      <c r="I53" s="73"/>
      <c r="J53" s="95"/>
      <c r="K53" s="113" t="str">
        <f>IFERROR(VLOOKUP(J53,'Datos de Control'!$C$2:$D$350,2),"")</f>
        <v/>
      </c>
      <c r="L53" s="31"/>
      <c r="M53" s="75">
        <f t="shared" si="2"/>
        <v>0</v>
      </c>
      <c r="N53" s="76"/>
      <c r="O53" s="75">
        <f t="shared" si="3"/>
        <v>0</v>
      </c>
    </row>
    <row r="54" spans="1:15" ht="18" thickBot="1" x14ac:dyDescent="0.35">
      <c r="A54" s="73"/>
      <c r="B54" s="30">
        <v>436</v>
      </c>
      <c r="C54" s="396" t="str">
        <f>IFERROR(VLOOKUP(B54,'Datos de Control'!$C$2:$D$350,2),"")</f>
        <v>Clientes de dudoso cobro</v>
      </c>
      <c r="D54" s="31">
        <v>0</v>
      </c>
      <c r="E54" s="75">
        <f t="shared" si="0"/>
        <v>0</v>
      </c>
      <c r="F54" s="76">
        <v>0</v>
      </c>
      <c r="G54" s="75">
        <f t="shared" ref="G54" si="53">IFERROR(+F54*100/F$90,"")</f>
        <v>0</v>
      </c>
      <c r="H54" s="61"/>
      <c r="I54" s="553" t="s">
        <v>69</v>
      </c>
      <c r="J54" s="554"/>
      <c r="K54" s="555"/>
      <c r="L54" s="114">
        <f>+L55+L58+L72+L86</f>
        <v>1210000</v>
      </c>
      <c r="M54" s="60">
        <f t="shared" si="2"/>
        <v>47.008547008547012</v>
      </c>
      <c r="N54" s="59">
        <f>+N55+N58+N72+N86</f>
        <v>1190000</v>
      </c>
      <c r="O54" s="60">
        <f t="shared" si="3"/>
        <v>53.113144387413527</v>
      </c>
    </row>
    <row r="55" spans="1:15" ht="16.5" x14ac:dyDescent="0.3">
      <c r="A55" s="73"/>
      <c r="B55" s="30">
        <v>490</v>
      </c>
      <c r="C55" s="396" t="str">
        <f>IFERROR(VLOOKUP(B55,'Datos de Control'!$C$2:$D$350,2),"")</f>
        <v>Deterioro de valor de crédito por operaciones comerciales</v>
      </c>
      <c r="D55" s="31">
        <v>0</v>
      </c>
      <c r="E55" s="75">
        <f t="shared" si="0"/>
        <v>0</v>
      </c>
      <c r="F55" s="76">
        <v>0</v>
      </c>
      <c r="G55" s="75">
        <f t="shared" ref="G55" si="54">IFERROR(+F55*100/F$90,"")</f>
        <v>0</v>
      </c>
      <c r="H55" s="61"/>
      <c r="I55" s="68" t="s">
        <v>70</v>
      </c>
      <c r="J55" s="69"/>
      <c r="K55" s="70"/>
      <c r="L55" s="36">
        <f>SUM(L56:L57)</f>
        <v>0</v>
      </c>
      <c r="M55" s="71">
        <f t="shared" si="2"/>
        <v>0</v>
      </c>
      <c r="N55" s="78">
        <f>SUM(N56:N57)</f>
        <v>0</v>
      </c>
      <c r="O55" s="71">
        <f t="shared" si="3"/>
        <v>0</v>
      </c>
    </row>
    <row r="56" spans="1:15" ht="15.75" x14ac:dyDescent="0.3">
      <c r="A56" s="87"/>
      <c r="B56" s="33"/>
      <c r="C56" s="38" t="str">
        <f>IFERROR(VLOOKUP(B56,'Datos de Control'!$C$2:$D$350,2),"")</f>
        <v/>
      </c>
      <c r="D56" s="34"/>
      <c r="E56" s="89">
        <f t="shared" si="0"/>
        <v>0</v>
      </c>
      <c r="F56" s="90"/>
      <c r="G56" s="89">
        <f t="shared" ref="G56" si="55">IFERROR(+F56*100/F$90,"")</f>
        <v>0</v>
      </c>
      <c r="H56" s="61"/>
      <c r="I56" s="73"/>
      <c r="J56" s="95">
        <v>499</v>
      </c>
      <c r="K56" s="96" t="str">
        <f>IFERROR(VLOOKUP(J56,'Datos de Control'!$C$2:$D$350,2),"")</f>
        <v>Provisiones para operaciones comerciales</v>
      </c>
      <c r="L56" s="31">
        <v>0</v>
      </c>
      <c r="M56" s="75">
        <f t="shared" si="2"/>
        <v>0</v>
      </c>
      <c r="N56" s="76">
        <v>0</v>
      </c>
      <c r="O56" s="75">
        <f t="shared" si="3"/>
        <v>0</v>
      </c>
    </row>
    <row r="57" spans="1:15" ht="15.75" x14ac:dyDescent="0.3">
      <c r="A57" s="116" t="s">
        <v>71</v>
      </c>
      <c r="B57" s="125"/>
      <c r="C57" s="118"/>
      <c r="D57" s="83">
        <f>SUM(D58:D66)</f>
        <v>15000</v>
      </c>
      <c r="E57" s="84">
        <f t="shared" si="0"/>
        <v>0.58275058275058278</v>
      </c>
      <c r="F57" s="85">
        <f>SUM(F58:F66)</f>
        <v>0</v>
      </c>
      <c r="G57" s="84">
        <f t="shared" ref="G57" si="56">IFERROR(+F57*100/F$90,"")</f>
        <v>0</v>
      </c>
      <c r="H57" s="61"/>
      <c r="I57" s="97"/>
      <c r="J57" s="98"/>
      <c r="K57" s="99" t="str">
        <f>IFERROR(VLOOKUP(J57,'Datos de Control'!$C$2:$D$350,2),"")</f>
        <v/>
      </c>
      <c r="L57" s="100"/>
      <c r="M57" s="101">
        <f t="shared" si="2"/>
        <v>0</v>
      </c>
      <c r="N57" s="102"/>
      <c r="O57" s="101">
        <f t="shared" si="3"/>
        <v>0</v>
      </c>
    </row>
    <row r="58" spans="1:15" ht="16.5" x14ac:dyDescent="0.3">
      <c r="A58" s="73"/>
      <c r="B58" s="30">
        <v>440</v>
      </c>
      <c r="C58" s="396" t="str">
        <f>IFERROR(VLOOKUP(B58,'Datos de Control'!$C$2:$D$350,2),"")</f>
        <v>Deudores</v>
      </c>
      <c r="D58" s="31">
        <v>0</v>
      </c>
      <c r="E58" s="75">
        <f t="shared" si="0"/>
        <v>0</v>
      </c>
      <c r="F58" s="76">
        <v>0</v>
      </c>
      <c r="G58" s="75">
        <f t="shared" ref="G58" si="57">IFERROR(+F58*100/F$90,"")</f>
        <v>0</v>
      </c>
      <c r="H58" s="61"/>
      <c r="I58" s="68" t="s">
        <v>72</v>
      </c>
      <c r="J58" s="69"/>
      <c r="K58" s="70"/>
      <c r="L58" s="36">
        <f>+L59+L63+L66</f>
        <v>600000</v>
      </c>
      <c r="M58" s="71">
        <f t="shared" si="2"/>
        <v>23.310023310023311</v>
      </c>
      <c r="N58" s="78">
        <f>+N59+N63+N66</f>
        <v>550000</v>
      </c>
      <c r="O58" s="71">
        <f t="shared" si="3"/>
        <v>24.548091943762554</v>
      </c>
    </row>
    <row r="59" spans="1:15" ht="16.5" x14ac:dyDescent="0.3">
      <c r="A59" s="73"/>
      <c r="B59" s="30">
        <v>460</v>
      </c>
      <c r="C59" s="396" t="str">
        <f>IFERROR(VLOOKUP(B59,'Datos de Control'!$C$2:$D$350,2),"")</f>
        <v>Anticipos de remuneraciones</v>
      </c>
      <c r="D59" s="31">
        <v>0</v>
      </c>
      <c r="E59" s="75">
        <f t="shared" si="0"/>
        <v>0</v>
      </c>
      <c r="F59" s="76">
        <v>0</v>
      </c>
      <c r="G59" s="75">
        <f t="shared" ref="G59" si="58">IFERROR(+F59*100/F$90,"")</f>
        <v>0</v>
      </c>
      <c r="H59" s="61"/>
      <c r="I59" s="116" t="s">
        <v>73</v>
      </c>
      <c r="J59" s="117"/>
      <c r="K59" s="118"/>
      <c r="L59" s="83">
        <f>SUM(L60:L61)</f>
        <v>600000</v>
      </c>
      <c r="M59" s="84">
        <f t="shared" si="2"/>
        <v>23.310023310023311</v>
      </c>
      <c r="N59" s="85">
        <f>SUM(N60:N61)</f>
        <v>550000</v>
      </c>
      <c r="O59" s="84">
        <f t="shared" si="3"/>
        <v>24.548091943762554</v>
      </c>
    </row>
    <row r="60" spans="1:15" ht="16.5" x14ac:dyDescent="0.3">
      <c r="A60" s="73"/>
      <c r="B60" s="30">
        <v>470</v>
      </c>
      <c r="C60" s="396" t="str">
        <f>IFERROR(VLOOKUP(B60,'Datos de Control'!$C$2:$D$350,2),"")</f>
        <v>Hacienda pública, deudora por diversos conceptos</v>
      </c>
      <c r="D60" s="31">
        <v>0</v>
      </c>
      <c r="E60" s="75">
        <f t="shared" si="0"/>
        <v>0</v>
      </c>
      <c r="F60" s="76">
        <v>0</v>
      </c>
      <c r="G60" s="75">
        <f t="shared" ref="G60" si="59">IFERROR(+F60*100/F$90,"")</f>
        <v>0</v>
      </c>
      <c r="H60" s="61"/>
      <c r="I60" s="73"/>
      <c r="J60" s="95">
        <v>520</v>
      </c>
      <c r="K60" s="96" t="str">
        <f>IFERROR(VLOOKUP(J60,'Datos de Control'!$C$2:$D$350,2),"")</f>
        <v>Deudas a C.P. con entidades de crédito</v>
      </c>
      <c r="L60" s="31">
        <v>600000</v>
      </c>
      <c r="M60" s="75">
        <f t="shared" si="2"/>
        <v>23.310023310023311</v>
      </c>
      <c r="N60" s="76">
        <v>550000</v>
      </c>
      <c r="O60" s="75">
        <f t="shared" si="3"/>
        <v>24.548091943762554</v>
      </c>
    </row>
    <row r="61" spans="1:15" ht="16.5" x14ac:dyDescent="0.3">
      <c r="A61" s="73"/>
      <c r="B61" s="30">
        <v>472</v>
      </c>
      <c r="C61" s="396" t="str">
        <f>IFERROR(VLOOKUP(B61,'Datos de Control'!$C$2:$D$350,2),"")</f>
        <v>Hacienda pública, IVA soportado</v>
      </c>
      <c r="D61" s="31">
        <v>0</v>
      </c>
      <c r="E61" s="75">
        <f t="shared" si="0"/>
        <v>0</v>
      </c>
      <c r="F61" s="76">
        <v>0</v>
      </c>
      <c r="G61" s="75">
        <f t="shared" ref="G61" si="60">IFERROR(+F61*100/F$90,"")</f>
        <v>0</v>
      </c>
      <c r="H61" s="61"/>
      <c r="I61" s="73"/>
      <c r="J61" s="95">
        <v>523</v>
      </c>
      <c r="K61" s="96" t="str">
        <f>IFERROR(VLOOKUP(J61,'Datos de Control'!$C$2:$D$350,2),"")</f>
        <v xml:space="preserve">Proveedores de inmovilizado a C.P.  </v>
      </c>
      <c r="L61" s="31">
        <v>0</v>
      </c>
      <c r="M61" s="75">
        <f t="shared" si="2"/>
        <v>0</v>
      </c>
      <c r="N61" s="76">
        <v>0</v>
      </c>
      <c r="O61" s="75">
        <f t="shared" si="3"/>
        <v>0</v>
      </c>
    </row>
    <row r="62" spans="1:15" ht="16.5" x14ac:dyDescent="0.3">
      <c r="A62" s="73"/>
      <c r="B62" s="30">
        <v>473</v>
      </c>
      <c r="C62" s="396" t="str">
        <f>IFERROR(VLOOKUP(B62,'Datos de Control'!$C$2:$D$350,2),"")</f>
        <v>Hacienda pública, retenciones y pagos a cuenta</v>
      </c>
      <c r="D62" s="31">
        <v>0</v>
      </c>
      <c r="E62" s="75">
        <f t="shared" si="0"/>
        <v>0</v>
      </c>
      <c r="F62" s="76">
        <v>0</v>
      </c>
      <c r="G62" s="75">
        <f t="shared" ref="G62" si="61">IFERROR(+F62*100/F$90,"")</f>
        <v>0</v>
      </c>
      <c r="H62" s="61"/>
      <c r="I62" s="87"/>
      <c r="J62" s="88"/>
      <c r="K62" s="38" t="str">
        <f>IFERROR(VLOOKUP(J62,'Datos de Control'!$C$2:$D$350,2),"")</f>
        <v/>
      </c>
      <c r="L62" s="34"/>
      <c r="M62" s="89">
        <f t="shared" si="2"/>
        <v>0</v>
      </c>
      <c r="N62" s="90"/>
      <c r="O62" s="89">
        <f t="shared" si="3"/>
        <v>0</v>
      </c>
    </row>
    <row r="63" spans="1:15" ht="16.5" x14ac:dyDescent="0.3">
      <c r="A63" s="73"/>
      <c r="B63" s="30">
        <v>551</v>
      </c>
      <c r="C63" s="396" t="str">
        <f>IFERROR(VLOOKUP(B63,'Datos de Control'!$C$2:$D$350,2),"")</f>
        <v>Cuenta corriente con socios y administradores</v>
      </c>
      <c r="D63" s="31">
        <v>15000</v>
      </c>
      <c r="E63" s="75">
        <f t="shared" si="0"/>
        <v>0.58275058275058278</v>
      </c>
      <c r="F63" s="76">
        <v>0</v>
      </c>
      <c r="G63" s="75">
        <f t="shared" ref="G63" si="62">IFERROR(+F63*100/F$90,"")</f>
        <v>0</v>
      </c>
      <c r="H63" s="61"/>
      <c r="I63" s="116" t="s">
        <v>61</v>
      </c>
      <c r="J63" s="117"/>
      <c r="K63" s="118"/>
      <c r="L63" s="83">
        <f>SUM(L64:L64)</f>
        <v>0</v>
      </c>
      <c r="M63" s="84">
        <f t="shared" si="2"/>
        <v>0</v>
      </c>
      <c r="N63" s="85">
        <f>SUM(N64:N64)</f>
        <v>0</v>
      </c>
      <c r="O63" s="84">
        <f t="shared" si="3"/>
        <v>0</v>
      </c>
    </row>
    <row r="64" spans="1:15" ht="16.5" x14ac:dyDescent="0.3">
      <c r="A64" s="73"/>
      <c r="B64" s="30">
        <v>555</v>
      </c>
      <c r="C64" s="396" t="str">
        <f>IFERROR(VLOOKUP(B64,'Datos de Control'!$C$2:$D$350,2),"")</f>
        <v>Partidas pendientes de aplicación</v>
      </c>
      <c r="D64" s="31">
        <v>0</v>
      </c>
      <c r="E64" s="75">
        <f t="shared" si="0"/>
        <v>0</v>
      </c>
      <c r="F64" s="76">
        <v>0</v>
      </c>
      <c r="G64" s="75">
        <f t="shared" ref="G64" si="63">IFERROR(+F64*100/F$90,"")</f>
        <v>0</v>
      </c>
      <c r="H64" s="61"/>
      <c r="I64" s="73"/>
      <c r="J64" s="95">
        <v>524</v>
      </c>
      <c r="K64" s="96" t="str">
        <f>IFERROR(VLOOKUP(J64,'Datos de Control'!$C$2:$D$350,2),"")</f>
        <v>Acreedores por arrendamiento financiero a C.P.</v>
      </c>
      <c r="L64" s="31">
        <v>0</v>
      </c>
      <c r="M64" s="75">
        <f t="shared" si="2"/>
        <v>0</v>
      </c>
      <c r="N64" s="76">
        <v>0</v>
      </c>
      <c r="O64" s="75">
        <f t="shared" si="3"/>
        <v>0</v>
      </c>
    </row>
    <row r="65" spans="1:15" ht="15.75" x14ac:dyDescent="0.3">
      <c r="A65" s="73"/>
      <c r="B65" s="30"/>
      <c r="C65" s="105" t="str">
        <f>IFERROR(VLOOKUP(B65,'Datos de Control'!$C$2:$D$350,2),"")</f>
        <v/>
      </c>
      <c r="D65" s="31"/>
      <c r="E65" s="75">
        <f t="shared" si="0"/>
        <v>0</v>
      </c>
      <c r="F65" s="76"/>
      <c r="G65" s="75">
        <f t="shared" ref="G65" si="64">IFERROR(+F65*100/F$90,"")</f>
        <v>0</v>
      </c>
      <c r="H65" s="61"/>
      <c r="I65" s="87"/>
      <c r="J65" s="88"/>
      <c r="K65" s="38" t="str">
        <f>IFERROR(VLOOKUP(J65,'Datos de Control'!$C$2:$D$350,2),"")</f>
        <v/>
      </c>
      <c r="L65" s="34"/>
      <c r="M65" s="89">
        <f t="shared" si="2"/>
        <v>0</v>
      </c>
      <c r="N65" s="90"/>
      <c r="O65" s="89">
        <f t="shared" si="3"/>
        <v>0</v>
      </c>
    </row>
    <row r="66" spans="1:15" ht="15.75" x14ac:dyDescent="0.3">
      <c r="A66" s="97"/>
      <c r="B66" s="39"/>
      <c r="C66" s="99" t="str">
        <f>IFERROR(VLOOKUP(B66,'Datos de Control'!$C$2:$D$350,2),"")</f>
        <v/>
      </c>
      <c r="D66" s="100"/>
      <c r="E66" s="101">
        <f t="shared" si="0"/>
        <v>0</v>
      </c>
      <c r="F66" s="102"/>
      <c r="G66" s="101">
        <f t="shared" ref="G66" si="65">IFERROR(+F66*100/F$90,"")</f>
        <v>0</v>
      </c>
      <c r="H66" s="61"/>
      <c r="I66" s="116" t="s">
        <v>74</v>
      </c>
      <c r="J66" s="117"/>
      <c r="K66" s="118"/>
      <c r="L66" s="83">
        <f>SUM(L67:L71)</f>
        <v>0</v>
      </c>
      <c r="M66" s="84">
        <f t="shared" si="2"/>
        <v>0</v>
      </c>
      <c r="N66" s="85">
        <f>SUM(N67:N71)</f>
        <v>0</v>
      </c>
      <c r="O66" s="84">
        <f t="shared" si="3"/>
        <v>0</v>
      </c>
    </row>
    <row r="67" spans="1:15" ht="15.75" x14ac:dyDescent="0.3">
      <c r="A67" s="68" t="s">
        <v>75</v>
      </c>
      <c r="B67" s="126"/>
      <c r="C67" s="127"/>
      <c r="D67" s="128">
        <f>SUM(D68:D71)</f>
        <v>0</v>
      </c>
      <c r="E67" s="71">
        <f t="shared" si="0"/>
        <v>0</v>
      </c>
      <c r="F67" s="129">
        <f>SUM(F68:F71)</f>
        <v>0</v>
      </c>
      <c r="G67" s="71">
        <f t="shared" ref="G67" si="66">IFERROR(+F67*100/F$90,"")</f>
        <v>0</v>
      </c>
      <c r="H67" s="61"/>
      <c r="I67" s="73"/>
      <c r="J67" s="95">
        <v>521</v>
      </c>
      <c r="K67" s="96" t="str">
        <f>IFERROR(VLOOKUP(J67,'Datos de Control'!$C$2:$D$350,2),"")</f>
        <v>Deudas a C.P.</v>
      </c>
      <c r="L67" s="31">
        <v>0</v>
      </c>
      <c r="M67" s="75">
        <f t="shared" si="2"/>
        <v>0</v>
      </c>
      <c r="N67" s="76">
        <v>0</v>
      </c>
      <c r="O67" s="75">
        <f t="shared" si="3"/>
        <v>0</v>
      </c>
    </row>
    <row r="68" spans="1:15" ht="16.5" x14ac:dyDescent="0.3">
      <c r="A68" s="73"/>
      <c r="B68" s="30">
        <v>530</v>
      </c>
      <c r="C68" s="396" t="str">
        <f>IFERROR(VLOOKUP(B68,'Datos de Control'!$C$2:$D$350,2),"")</f>
        <v>Participaciones a C.P. en partes vinculadas</v>
      </c>
      <c r="D68" s="31">
        <v>0</v>
      </c>
      <c r="E68" s="75">
        <f t="shared" ref="E68:E89" si="67">IFERROR(+D68*100/D$90,"")</f>
        <v>0</v>
      </c>
      <c r="F68" s="76">
        <v>0</v>
      </c>
      <c r="G68" s="75">
        <f t="shared" ref="G68" si="68">IFERROR(+F68*100/F$90,"")</f>
        <v>0</v>
      </c>
      <c r="H68" s="61"/>
      <c r="I68" s="73"/>
      <c r="J68" s="95">
        <v>551</v>
      </c>
      <c r="K68" s="96" t="str">
        <f>IFERROR(VLOOKUP(J68,'Datos de Control'!$C$2:$D$350,2),"")</f>
        <v>Cuenta corriente con socios y administradores</v>
      </c>
      <c r="L68" s="31">
        <v>0</v>
      </c>
      <c r="M68" s="75">
        <f t="shared" ref="M68:M89" si="69">IFERROR(+L68*100/L$90,"")</f>
        <v>0</v>
      </c>
      <c r="N68" s="76">
        <v>0</v>
      </c>
      <c r="O68" s="75">
        <f t="shared" ref="O68:O89" si="70">IFERROR(+N68*100/N$90,"")</f>
        <v>0</v>
      </c>
    </row>
    <row r="69" spans="1:15" ht="16.5" x14ac:dyDescent="0.3">
      <c r="A69" s="73"/>
      <c r="B69" s="30">
        <v>532</v>
      </c>
      <c r="C69" s="396" t="str">
        <f>IFERROR(VLOOKUP(B69,'Datos de Control'!$C$2:$D$350,2),"")</f>
        <v>Créditos a C.P. a partes vinculadas</v>
      </c>
      <c r="D69" s="31">
        <v>0</v>
      </c>
      <c r="E69" s="75">
        <f t="shared" si="67"/>
        <v>0</v>
      </c>
      <c r="F69" s="76">
        <v>0</v>
      </c>
      <c r="G69" s="75">
        <f t="shared" ref="G69" si="71">IFERROR(+F69*100/F$90,"")</f>
        <v>0</v>
      </c>
      <c r="H69" s="61"/>
      <c r="I69" s="73"/>
      <c r="J69" s="95">
        <v>552</v>
      </c>
      <c r="K69" s="96" t="str">
        <f>IFERROR(VLOOKUP(J69,'Datos de Control'!$C$2:$D$350,2),"")</f>
        <v>Cuenta corriente con otras personas y partes vinculadas</v>
      </c>
      <c r="L69" s="31">
        <v>0</v>
      </c>
      <c r="M69" s="75">
        <f t="shared" si="69"/>
        <v>0</v>
      </c>
      <c r="N69" s="76">
        <v>0</v>
      </c>
      <c r="O69" s="75">
        <f t="shared" si="70"/>
        <v>0</v>
      </c>
    </row>
    <row r="70" spans="1:15" ht="15.75" x14ac:dyDescent="0.3">
      <c r="A70" s="73"/>
      <c r="B70" s="30"/>
      <c r="C70" s="105" t="str">
        <f>IFERROR(VLOOKUP(B70,'Datos de Control'!$C$2:$D$350,2),"")</f>
        <v/>
      </c>
      <c r="D70" s="31"/>
      <c r="E70" s="75">
        <f t="shared" si="67"/>
        <v>0</v>
      </c>
      <c r="F70" s="76"/>
      <c r="G70" s="75">
        <f t="shared" ref="G70" si="72">IFERROR(+F70*100/F$90,"")</f>
        <v>0</v>
      </c>
      <c r="H70" s="61"/>
      <c r="I70" s="73"/>
      <c r="J70" s="95"/>
      <c r="K70" s="96" t="str">
        <f>IFERROR(VLOOKUP(J70,'Datos de Control'!$C$2:$D$350,2),"")</f>
        <v/>
      </c>
      <c r="L70" s="31" t="str">
        <f>IF($J70=0," ",-Saldo($J70,$J70,$O$1))</f>
        <v xml:space="preserve"> </v>
      </c>
      <c r="M70" s="75" t="str">
        <f t="shared" si="69"/>
        <v/>
      </c>
      <c r="N70" s="76"/>
      <c r="O70" s="75">
        <f t="shared" si="70"/>
        <v>0</v>
      </c>
    </row>
    <row r="71" spans="1:15" ht="15.75" x14ac:dyDescent="0.3">
      <c r="A71" s="97"/>
      <c r="B71" s="39"/>
      <c r="C71" s="99" t="str">
        <f>IFERROR(VLOOKUP(B71,'Datos de Control'!$C$2:$D$350,2),"")</f>
        <v/>
      </c>
      <c r="D71" s="100"/>
      <c r="E71" s="101">
        <f t="shared" si="67"/>
        <v>0</v>
      </c>
      <c r="F71" s="102"/>
      <c r="G71" s="101">
        <f t="shared" ref="G71" si="73">IFERROR(+F71*100/F$90,"")</f>
        <v>0</v>
      </c>
      <c r="H71" s="61"/>
      <c r="I71" s="97"/>
      <c r="J71" s="98"/>
      <c r="K71" s="99" t="str">
        <f>IFERROR(VLOOKUP(J71,'Datos de Control'!$C$2:$D$350,2),"")</f>
        <v/>
      </c>
      <c r="L71" s="100"/>
      <c r="M71" s="101">
        <f t="shared" si="69"/>
        <v>0</v>
      </c>
      <c r="N71" s="102"/>
      <c r="O71" s="101">
        <f t="shared" si="70"/>
        <v>0</v>
      </c>
    </row>
    <row r="72" spans="1:15" ht="16.5" x14ac:dyDescent="0.3">
      <c r="A72" s="68" t="s">
        <v>76</v>
      </c>
      <c r="B72" s="126"/>
      <c r="C72" s="127"/>
      <c r="D72" s="36">
        <f>SUM(D73:D77)</f>
        <v>0</v>
      </c>
      <c r="E72" s="71">
        <f t="shared" si="67"/>
        <v>0</v>
      </c>
      <c r="F72" s="78">
        <f>SUM(F73:F77)</f>
        <v>0</v>
      </c>
      <c r="G72" s="71">
        <f t="shared" ref="G72" si="74">IFERROR(+F72*100/F$90,"")</f>
        <v>0</v>
      </c>
      <c r="H72" s="61"/>
      <c r="I72" s="68" t="s">
        <v>77</v>
      </c>
      <c r="J72" s="69"/>
      <c r="K72" s="70"/>
      <c r="L72" s="36">
        <f>+L73+L78</f>
        <v>610000</v>
      </c>
      <c r="M72" s="71">
        <f t="shared" si="69"/>
        <v>23.698523698523697</v>
      </c>
      <c r="N72" s="78">
        <f>+N73+N78</f>
        <v>640000</v>
      </c>
      <c r="O72" s="71">
        <f t="shared" si="70"/>
        <v>28.56505244365097</v>
      </c>
    </row>
    <row r="73" spans="1:15" ht="16.5" x14ac:dyDescent="0.3">
      <c r="A73" s="73"/>
      <c r="B73" s="30">
        <v>547</v>
      </c>
      <c r="C73" s="396" t="str">
        <f>IFERROR(VLOOKUP(B73,'Datos de Control'!$C$2:$D$350,2),"")</f>
        <v>Intereses a C.P. de créditos</v>
      </c>
      <c r="D73" s="31">
        <v>0</v>
      </c>
      <c r="E73" s="75">
        <f t="shared" si="67"/>
        <v>0</v>
      </c>
      <c r="F73" s="76">
        <v>0</v>
      </c>
      <c r="G73" s="75">
        <f t="shared" ref="G73" si="75">IFERROR(+F73*100/F$90,"")</f>
        <v>0</v>
      </c>
      <c r="H73" s="61"/>
      <c r="I73" s="116" t="s">
        <v>78</v>
      </c>
      <c r="J73" s="117"/>
      <c r="K73" s="118"/>
      <c r="L73" s="83">
        <f>SUM(L74:L76)</f>
        <v>350000</v>
      </c>
      <c r="M73" s="84">
        <f t="shared" si="69"/>
        <v>13.597513597513597</v>
      </c>
      <c r="N73" s="85">
        <f>SUM(N74:N76)</f>
        <v>550000</v>
      </c>
      <c r="O73" s="84">
        <f t="shared" si="70"/>
        <v>24.548091943762554</v>
      </c>
    </row>
    <row r="74" spans="1:15" ht="16.5" x14ac:dyDescent="0.3">
      <c r="A74" s="73"/>
      <c r="B74" s="30">
        <v>548</v>
      </c>
      <c r="C74" s="396" t="str">
        <f>IFERROR(VLOOKUP(B74,'Datos de Control'!$C$2:$D$350,2),"")</f>
        <v>Imposiciones a C.P.</v>
      </c>
      <c r="D74" s="31">
        <v>0</v>
      </c>
      <c r="E74" s="75">
        <f t="shared" si="67"/>
        <v>0</v>
      </c>
      <c r="F74" s="76">
        <v>0</v>
      </c>
      <c r="G74" s="75">
        <f t="shared" ref="G74" si="76">IFERROR(+F74*100/F$90,"")</f>
        <v>0</v>
      </c>
      <c r="H74" s="61"/>
      <c r="I74" s="73"/>
      <c r="J74" s="95">
        <v>400</v>
      </c>
      <c r="K74" s="96" t="str">
        <f>IFERROR(VLOOKUP(J74,'Datos de Control'!$C$2:$D$350,2),"")</f>
        <v>Proveedores</v>
      </c>
      <c r="L74" s="31">
        <v>350000</v>
      </c>
      <c r="M74" s="75">
        <f t="shared" si="69"/>
        <v>13.597513597513597</v>
      </c>
      <c r="N74" s="76">
        <v>550000</v>
      </c>
      <c r="O74" s="75">
        <f t="shared" si="70"/>
        <v>24.548091943762554</v>
      </c>
    </row>
    <row r="75" spans="1:15" ht="16.5" x14ac:dyDescent="0.3">
      <c r="A75" s="73"/>
      <c r="B75" s="30"/>
      <c r="C75" s="396" t="str">
        <f>IFERROR(VLOOKUP(B75,'Datos de Control'!$C$2:$D$350,2),"")</f>
        <v/>
      </c>
      <c r="D75" s="31"/>
      <c r="E75" s="75">
        <f t="shared" si="67"/>
        <v>0</v>
      </c>
      <c r="F75" s="76"/>
      <c r="G75" s="75">
        <f t="shared" ref="G75" si="77">IFERROR(+F75*100/F$90,"")</f>
        <v>0</v>
      </c>
      <c r="H75" s="61"/>
      <c r="I75" s="73"/>
      <c r="J75" s="95">
        <v>401</v>
      </c>
      <c r="K75" s="96" t="str">
        <f>IFERROR(VLOOKUP(J75,'Datos de Control'!$C$2:$D$350,2),"")</f>
        <v>Proveedores, efectos comerciales a pagar</v>
      </c>
      <c r="L75" s="31">
        <v>0</v>
      </c>
      <c r="M75" s="75">
        <f t="shared" si="69"/>
        <v>0</v>
      </c>
      <c r="N75" s="76">
        <v>0</v>
      </c>
      <c r="O75" s="75">
        <f t="shared" si="70"/>
        <v>0</v>
      </c>
    </row>
    <row r="76" spans="1:15" ht="16.5" x14ac:dyDescent="0.3">
      <c r="A76" s="73"/>
      <c r="B76" s="30"/>
      <c r="C76" s="396" t="str">
        <f>IFERROR(VLOOKUP(B76,'Datos de Control'!$C$2:$D$350,2),"")</f>
        <v/>
      </c>
      <c r="D76" s="31"/>
      <c r="E76" s="75">
        <f t="shared" si="67"/>
        <v>0</v>
      </c>
      <c r="F76" s="76"/>
      <c r="G76" s="75">
        <f t="shared" ref="G76" si="78">IFERROR(+F76*100/F$90,"")</f>
        <v>0</v>
      </c>
      <c r="H76" s="61"/>
      <c r="I76" s="73"/>
      <c r="J76" s="95">
        <v>403</v>
      </c>
      <c r="K76" s="96" t="str">
        <f>IFERROR(VLOOKUP(J76,'Datos de Control'!$C$2:$D$350,2),"")</f>
        <v>Proveedores, empresas del grupo</v>
      </c>
      <c r="L76" s="31">
        <v>0</v>
      </c>
      <c r="M76" s="75">
        <f t="shared" si="69"/>
        <v>0</v>
      </c>
      <c r="N76" s="76">
        <v>0</v>
      </c>
      <c r="O76" s="75">
        <f t="shared" si="70"/>
        <v>0</v>
      </c>
    </row>
    <row r="77" spans="1:15" ht="15.75" x14ac:dyDescent="0.3">
      <c r="A77" s="97"/>
      <c r="B77" s="39"/>
      <c r="C77" s="99" t="str">
        <f>IFERROR(VLOOKUP(B77,'Datos de Control'!$C$2:$D$350,2),"")</f>
        <v/>
      </c>
      <c r="D77" s="100"/>
      <c r="E77" s="101">
        <f t="shared" si="67"/>
        <v>0</v>
      </c>
      <c r="F77" s="102"/>
      <c r="G77" s="101">
        <f t="shared" ref="G77" si="79">IFERROR(+F77*100/F$90,"")</f>
        <v>0</v>
      </c>
      <c r="H77" s="61"/>
      <c r="I77" s="87"/>
      <c r="J77" s="88"/>
      <c r="K77" s="38" t="str">
        <f>IFERROR(VLOOKUP(J77,'Datos de Control'!$C$2:$D$350,2),"")</f>
        <v/>
      </c>
      <c r="L77" s="34"/>
      <c r="M77" s="89">
        <f t="shared" si="69"/>
        <v>0</v>
      </c>
      <c r="N77" s="90"/>
      <c r="O77" s="89">
        <f t="shared" si="70"/>
        <v>0</v>
      </c>
    </row>
    <row r="78" spans="1:15" ht="16.5" x14ac:dyDescent="0.3">
      <c r="A78" s="68" t="s">
        <v>79</v>
      </c>
      <c r="B78" s="104"/>
      <c r="C78" s="70"/>
      <c r="D78" s="36">
        <f>SUM(D79:D81)</f>
        <v>0</v>
      </c>
      <c r="E78" s="71">
        <f t="shared" si="67"/>
        <v>0</v>
      </c>
      <c r="F78" s="78">
        <f>SUM(F79:F81)</f>
        <v>0</v>
      </c>
      <c r="G78" s="71">
        <f t="shared" ref="G78" si="80">IFERROR(+F78*100/F$90,"")</f>
        <v>0</v>
      </c>
      <c r="H78" s="61"/>
      <c r="I78" s="116" t="s">
        <v>80</v>
      </c>
      <c r="J78" s="117"/>
      <c r="K78" s="118"/>
      <c r="L78" s="83">
        <f>SUM(L79:L85)</f>
        <v>260000</v>
      </c>
      <c r="M78" s="84">
        <f t="shared" si="69"/>
        <v>10.1010101010101</v>
      </c>
      <c r="N78" s="85">
        <f>SUM(N79:N85)</f>
        <v>90000</v>
      </c>
      <c r="O78" s="84">
        <f t="shared" si="70"/>
        <v>4.0169604998884179</v>
      </c>
    </row>
    <row r="79" spans="1:15" ht="16.5" x14ac:dyDescent="0.3">
      <c r="A79" s="73"/>
      <c r="B79" s="30">
        <v>480</v>
      </c>
      <c r="C79" s="396" t="str">
        <f>IFERROR(VLOOKUP(B79,'Datos de Control'!$C$2:$D$350,2),"")</f>
        <v>Gastos anticipados</v>
      </c>
      <c r="D79" s="31">
        <v>0</v>
      </c>
      <c r="E79" s="75">
        <f t="shared" si="67"/>
        <v>0</v>
      </c>
      <c r="F79" s="76">
        <v>0</v>
      </c>
      <c r="G79" s="75">
        <f t="shared" ref="G79" si="81">IFERROR(+F79*100/F$90,"")</f>
        <v>0</v>
      </c>
      <c r="H79" s="61"/>
      <c r="I79" s="73"/>
      <c r="J79" s="95">
        <v>410</v>
      </c>
      <c r="K79" s="96" t="str">
        <f>IFERROR(VLOOKUP(J79,'Datos de Control'!$C$2:$D$350,2),"")</f>
        <v>Acreedores por prestaciones de servicios</v>
      </c>
      <c r="L79" s="31">
        <v>60000</v>
      </c>
      <c r="M79" s="75">
        <f t="shared" si="69"/>
        <v>2.3310023310023311</v>
      </c>
      <c r="N79" s="76">
        <v>40000</v>
      </c>
      <c r="O79" s="75">
        <f t="shared" si="70"/>
        <v>1.7853157777281856</v>
      </c>
    </row>
    <row r="80" spans="1:15" ht="15.75" x14ac:dyDescent="0.3">
      <c r="A80" s="73"/>
      <c r="B80" s="30"/>
      <c r="C80" s="105" t="str">
        <f>IFERROR(VLOOKUP(B80,'Datos de Control'!$C$2:$D$350,2),"")</f>
        <v/>
      </c>
      <c r="D80" s="31"/>
      <c r="E80" s="75">
        <f t="shared" si="67"/>
        <v>0</v>
      </c>
      <c r="F80" s="76"/>
      <c r="G80" s="75">
        <f t="shared" ref="G80" si="82">IFERROR(+F80*100/F$90,"")</f>
        <v>0</v>
      </c>
      <c r="H80" s="61"/>
      <c r="I80" s="73"/>
      <c r="J80" s="95">
        <v>438</v>
      </c>
      <c r="K80" s="96" t="str">
        <f>IFERROR(VLOOKUP(J80,'Datos de Control'!$C$2:$D$350,2),"")</f>
        <v>Anticipos de clientes</v>
      </c>
      <c r="L80" s="31">
        <v>0</v>
      </c>
      <c r="M80" s="75">
        <f t="shared" si="69"/>
        <v>0</v>
      </c>
      <c r="N80" s="76">
        <v>0</v>
      </c>
      <c r="O80" s="75">
        <f t="shared" si="70"/>
        <v>0</v>
      </c>
    </row>
    <row r="81" spans="1:15" ht="15.75" x14ac:dyDescent="0.3">
      <c r="A81" s="97"/>
      <c r="B81" s="39"/>
      <c r="C81" s="99" t="str">
        <f>IFERROR(VLOOKUP(B81,'Datos de Control'!$C$2:$D$350,2),"")</f>
        <v/>
      </c>
      <c r="D81" s="100"/>
      <c r="E81" s="101">
        <f t="shared" si="67"/>
        <v>0</v>
      </c>
      <c r="F81" s="102"/>
      <c r="G81" s="101">
        <f t="shared" ref="G81" si="83">IFERROR(+F81*100/F$90,"")</f>
        <v>0</v>
      </c>
      <c r="H81" s="61"/>
      <c r="I81" s="73"/>
      <c r="J81" s="95">
        <v>465</v>
      </c>
      <c r="K81" s="96" t="str">
        <f>IFERROR(VLOOKUP(J81,'Datos de Control'!$C$2:$D$350,2),"")</f>
        <v>Remuneraciones pendientes de pago</v>
      </c>
      <c r="L81" s="31">
        <v>0</v>
      </c>
      <c r="M81" s="75">
        <f t="shared" si="69"/>
        <v>0</v>
      </c>
      <c r="N81" s="76">
        <v>0</v>
      </c>
      <c r="O81" s="75">
        <f t="shared" si="70"/>
        <v>0</v>
      </c>
    </row>
    <row r="82" spans="1:15" ht="16.5" x14ac:dyDescent="0.3">
      <c r="A82" s="68" t="s">
        <v>81</v>
      </c>
      <c r="B82" s="104"/>
      <c r="C82" s="70"/>
      <c r="D82" s="36">
        <f>SUM(D83:D89)</f>
        <v>126000</v>
      </c>
      <c r="E82" s="71">
        <f t="shared" si="67"/>
        <v>4.895104895104895</v>
      </c>
      <c r="F82" s="78">
        <f>SUM(F83:F89)</f>
        <v>200500</v>
      </c>
      <c r="G82" s="71">
        <f t="shared" ref="G82" si="84">IFERROR(+F82*100/F$90,"")</f>
        <v>8.9488953358625309</v>
      </c>
      <c r="H82" s="61"/>
      <c r="I82" s="73"/>
      <c r="J82" s="95">
        <v>475</v>
      </c>
      <c r="K82" s="96" t="str">
        <f>IFERROR(VLOOKUP(J82,'Datos de Control'!$C$2:$D$350,2),"")</f>
        <v>Hacienda pública, acreedora por conceptos fiscales</v>
      </c>
      <c r="L82" s="31">
        <v>200000</v>
      </c>
      <c r="M82" s="75">
        <f t="shared" si="69"/>
        <v>7.7700077700077701</v>
      </c>
      <c r="N82" s="76">
        <v>50000</v>
      </c>
      <c r="O82" s="75">
        <f t="shared" si="70"/>
        <v>2.2316447221602322</v>
      </c>
    </row>
    <row r="83" spans="1:15" ht="16.5" x14ac:dyDescent="0.3">
      <c r="A83" s="73"/>
      <c r="B83" s="30">
        <v>570</v>
      </c>
      <c r="C83" s="396" t="str">
        <f>IFERROR(VLOOKUP(B83,'Datos de Control'!$C$2:$D$350,2),"")</f>
        <v>Caja, euros</v>
      </c>
      <c r="D83" s="31">
        <v>1000</v>
      </c>
      <c r="E83" s="75">
        <f t="shared" si="67"/>
        <v>3.8850038850038848E-2</v>
      </c>
      <c r="F83" s="76">
        <v>500</v>
      </c>
      <c r="G83" s="75">
        <f t="shared" ref="G83" si="85">IFERROR(+F83*100/F$90,"")</f>
        <v>2.231644722160232E-2</v>
      </c>
      <c r="H83" s="61"/>
      <c r="I83" s="73"/>
      <c r="J83" s="95">
        <v>476</v>
      </c>
      <c r="K83" s="96" t="str">
        <f>IFERROR(VLOOKUP(J83,'Datos de Control'!$C$2:$D$350,2),"")</f>
        <v>Organismos de la seguridad social, acreedores</v>
      </c>
      <c r="L83" s="31">
        <v>0</v>
      </c>
      <c r="M83" s="75">
        <f t="shared" si="69"/>
        <v>0</v>
      </c>
      <c r="N83" s="76">
        <v>0</v>
      </c>
      <c r="O83" s="75">
        <f t="shared" si="70"/>
        <v>0</v>
      </c>
    </row>
    <row r="84" spans="1:15" ht="16.5" x14ac:dyDescent="0.3">
      <c r="A84" s="73"/>
      <c r="B84" s="30">
        <v>571</v>
      </c>
      <c r="C84" s="396" t="str">
        <f>IFERROR(VLOOKUP(B84,'Datos de Control'!$C$2:$D$350,2),"")</f>
        <v>Caja, moneda extranjera</v>
      </c>
      <c r="D84" s="31">
        <v>0</v>
      </c>
      <c r="E84" s="75">
        <f t="shared" si="67"/>
        <v>0</v>
      </c>
      <c r="F84" s="76">
        <v>0</v>
      </c>
      <c r="G84" s="75">
        <f t="shared" ref="G84" si="86">IFERROR(+F84*100/F$90,"")</f>
        <v>0</v>
      </c>
      <c r="H84" s="61"/>
      <c r="I84" s="73"/>
      <c r="J84" s="95">
        <v>477</v>
      </c>
      <c r="K84" s="96" t="str">
        <f>IFERROR(VLOOKUP(J84,'Datos de Control'!$C$2:$D$350,2),"")</f>
        <v>Hacienda pública, IVA repercutido</v>
      </c>
      <c r="L84" s="31">
        <v>0</v>
      </c>
      <c r="M84" s="75">
        <f t="shared" si="69"/>
        <v>0</v>
      </c>
      <c r="N84" s="76">
        <v>0</v>
      </c>
      <c r="O84" s="75">
        <f t="shared" si="70"/>
        <v>0</v>
      </c>
    </row>
    <row r="85" spans="1:15" ht="16.5" x14ac:dyDescent="0.3">
      <c r="A85" s="73"/>
      <c r="B85" s="30">
        <v>572</v>
      </c>
      <c r="C85" s="396" t="str">
        <f>IFERROR(VLOOKUP(B85,'Datos de Control'!$C$2:$D$350,2),"")</f>
        <v>Bancos e instituciones de crédito, c/c vista, euros</v>
      </c>
      <c r="D85" s="31">
        <v>125000</v>
      </c>
      <c r="E85" s="75">
        <f t="shared" si="67"/>
        <v>4.8562548562548562</v>
      </c>
      <c r="F85" s="76">
        <v>200000</v>
      </c>
      <c r="G85" s="75">
        <f t="shared" ref="G85" si="87">IFERROR(+F85*100/F$90,"")</f>
        <v>8.926578888640929</v>
      </c>
      <c r="H85" s="61"/>
      <c r="I85" s="97"/>
      <c r="J85" s="98"/>
      <c r="K85" s="115" t="str">
        <f>IFERROR(VLOOKUP(J85,'Datos de Control'!$C$2:$D$350,2),"")</f>
        <v/>
      </c>
      <c r="L85" s="100"/>
      <c r="M85" s="101">
        <f t="shared" si="69"/>
        <v>0</v>
      </c>
      <c r="N85" s="102"/>
      <c r="O85" s="101">
        <f t="shared" si="70"/>
        <v>0</v>
      </c>
    </row>
    <row r="86" spans="1:15" ht="16.5" x14ac:dyDescent="0.3">
      <c r="A86" s="73"/>
      <c r="B86" s="30">
        <v>574</v>
      </c>
      <c r="C86" s="396" t="str">
        <f>IFERROR(VLOOKUP(B86,'Datos de Control'!$C$2:$D$350,2),"")</f>
        <v>Bancos e instituciones de crédito, cuentas de ahorro, euros</v>
      </c>
      <c r="D86" s="31">
        <v>0</v>
      </c>
      <c r="E86" s="75">
        <f t="shared" si="67"/>
        <v>0</v>
      </c>
      <c r="F86" s="76">
        <v>0</v>
      </c>
      <c r="G86" s="75">
        <f t="shared" ref="G86" si="88">IFERROR(+F86*100/F$90,"")</f>
        <v>0</v>
      </c>
      <c r="H86" s="61"/>
      <c r="I86" s="68" t="s">
        <v>79</v>
      </c>
      <c r="J86" s="69"/>
      <c r="K86" s="70"/>
      <c r="L86" s="36">
        <f>SUM(L87:L87)</f>
        <v>0</v>
      </c>
      <c r="M86" s="71">
        <f t="shared" si="69"/>
        <v>0</v>
      </c>
      <c r="N86" s="78">
        <f>SUM(N87:N87)</f>
        <v>0</v>
      </c>
      <c r="O86" s="71">
        <f t="shared" si="70"/>
        <v>0</v>
      </c>
    </row>
    <row r="87" spans="1:15" ht="15.75" x14ac:dyDescent="0.3">
      <c r="A87" s="73"/>
      <c r="B87" s="30"/>
      <c r="C87" s="96" t="str">
        <f>IFERROR(VLOOKUP(B87,'Datos de Control'!$C$2:$D$350,2),"")</f>
        <v/>
      </c>
      <c r="D87" s="31"/>
      <c r="E87" s="75">
        <f t="shared" si="67"/>
        <v>0</v>
      </c>
      <c r="F87" s="76"/>
      <c r="G87" s="75">
        <f t="shared" ref="G87" si="89">IFERROR(+F87*100/F$90,"")</f>
        <v>0</v>
      </c>
      <c r="H87" s="61"/>
      <c r="I87" s="73"/>
      <c r="J87" s="95">
        <v>485</v>
      </c>
      <c r="K87" s="96" t="str">
        <f>IFERROR(VLOOKUP(J87,'Datos de Control'!$C$2:$D$350,2),"")</f>
        <v>Ingresos anticipados</v>
      </c>
      <c r="L87" s="31">
        <v>0</v>
      </c>
      <c r="M87" s="75">
        <f t="shared" si="69"/>
        <v>0</v>
      </c>
      <c r="N87" s="76">
        <v>0</v>
      </c>
      <c r="O87" s="75">
        <f t="shared" si="70"/>
        <v>0</v>
      </c>
    </row>
    <row r="88" spans="1:15" ht="15.75" x14ac:dyDescent="0.3">
      <c r="A88" s="73"/>
      <c r="B88" s="30"/>
      <c r="C88" s="96" t="str">
        <f>IFERROR(VLOOKUP(B88,'Datos de Control'!$C$2:$D$350,2),"")</f>
        <v/>
      </c>
      <c r="D88" s="31"/>
      <c r="E88" s="75">
        <f t="shared" si="67"/>
        <v>0</v>
      </c>
      <c r="F88" s="76"/>
      <c r="G88" s="75">
        <f t="shared" ref="G88" si="90">IFERROR(+F88*100/F$90,"")</f>
        <v>0</v>
      </c>
      <c r="H88" s="61"/>
      <c r="I88" s="73"/>
      <c r="J88" s="95"/>
      <c r="K88" s="96" t="str">
        <f>IFERROR(VLOOKUP(J88,'Datos de Control'!$C$2:$D$350,2),"")</f>
        <v/>
      </c>
      <c r="L88" s="31"/>
      <c r="M88" s="75">
        <f t="shared" si="69"/>
        <v>0</v>
      </c>
      <c r="N88" s="76"/>
      <c r="O88" s="75">
        <f t="shared" si="70"/>
        <v>0</v>
      </c>
    </row>
    <row r="89" spans="1:15" ht="16.5" thickBot="1" x14ac:dyDescent="0.35">
      <c r="A89" s="73"/>
      <c r="B89" s="30"/>
      <c r="C89" s="96" t="str">
        <f>IFERROR(VLOOKUP(B89,'Datos de Control'!$C$2:$D$350,2),"")</f>
        <v/>
      </c>
      <c r="D89" s="40"/>
      <c r="E89" s="120">
        <f t="shared" si="67"/>
        <v>0</v>
      </c>
      <c r="F89" s="76"/>
      <c r="G89" s="75">
        <f t="shared" ref="G89" si="91">IFERROR(+F89*100/F$90,"")</f>
        <v>0</v>
      </c>
      <c r="H89" s="61"/>
      <c r="I89" s="73"/>
      <c r="J89" s="95"/>
      <c r="K89" s="113" t="str">
        <f>IFERROR(VLOOKUP(J89,'Datos de Control'!$C$2:$D$350,2),"")</f>
        <v/>
      </c>
      <c r="L89" s="130">
        <f>+D90-L90</f>
        <v>0</v>
      </c>
      <c r="M89" s="131">
        <f t="shared" si="69"/>
        <v>0</v>
      </c>
      <c r="N89" s="132">
        <f>+F90-N90</f>
        <v>0</v>
      </c>
      <c r="O89" s="131">
        <f t="shared" si="70"/>
        <v>0</v>
      </c>
    </row>
    <row r="90" spans="1:15" s="54" customFormat="1" ht="20.25" thickBot="1" x14ac:dyDescent="0.45">
      <c r="A90" s="547" t="s">
        <v>82</v>
      </c>
      <c r="B90" s="548"/>
      <c r="C90" s="549"/>
      <c r="D90" s="133">
        <f>+D3+D43</f>
        <v>2574000</v>
      </c>
      <c r="E90" s="134">
        <f>IFERROR(+E3+E43,"")</f>
        <v>100</v>
      </c>
      <c r="F90" s="133">
        <f>+F3+F43</f>
        <v>2240500</v>
      </c>
      <c r="G90" s="134">
        <f>IFERROR(+G3+G43,"")</f>
        <v>100</v>
      </c>
      <c r="H90" s="135"/>
      <c r="I90" s="550" t="s">
        <v>83</v>
      </c>
      <c r="J90" s="551"/>
      <c r="K90" s="552"/>
      <c r="L90" s="133">
        <f>+L3+L33+L54</f>
        <v>2574000</v>
      </c>
      <c r="M90" s="134">
        <f>IFERROR(+M3+M33+M54,"")</f>
        <v>100</v>
      </c>
      <c r="N90" s="133">
        <f>+N3+N33+N54</f>
        <v>2240500</v>
      </c>
      <c r="O90" s="134">
        <f>IFERROR(+O3+O33+O54,"")</f>
        <v>100</v>
      </c>
    </row>
    <row r="91" spans="1:15" ht="15" hidden="1" x14ac:dyDescent="0.3">
      <c r="A91" s="44"/>
      <c r="B91" s="44"/>
      <c r="C91" s="44"/>
      <c r="D91" s="44"/>
      <c r="E91" s="136"/>
      <c r="F91" s="44"/>
      <c r="G91" s="136"/>
      <c r="H91" s="44"/>
      <c r="I91" s="44"/>
      <c r="J91" s="44"/>
      <c r="K91" s="44"/>
      <c r="L91" s="44"/>
      <c r="M91" s="136"/>
      <c r="N91" s="44"/>
      <c r="O91" s="136"/>
    </row>
    <row r="92" spans="1:15" hidden="1" x14ac:dyDescent="0.25">
      <c r="H92" s="47"/>
    </row>
    <row r="93" spans="1:15" hidden="1" x14ac:dyDescent="0.25">
      <c r="H93" s="47"/>
    </row>
    <row r="94" spans="1:15" hidden="1" x14ac:dyDescent="0.25">
      <c r="H94" s="47"/>
    </row>
    <row r="95" spans="1:15" hidden="1" x14ac:dyDescent="0.25">
      <c r="H95" s="47"/>
    </row>
    <row r="96" spans="1:15" ht="15" hidden="1" x14ac:dyDescent="0.25">
      <c r="K96" s="48"/>
    </row>
    <row r="97" spans="1:15" hidden="1" x14ac:dyDescent="0.25"/>
    <row r="98" spans="1:15" hidden="1" x14ac:dyDescent="0.25"/>
    <row r="99" spans="1:15" hidden="1" x14ac:dyDescent="0.25"/>
    <row r="100" spans="1:15" hidden="1" x14ac:dyDescent="0.25"/>
    <row r="101" spans="1:15" hidden="1" x14ac:dyDescent="0.25"/>
    <row r="102" spans="1:15" hidden="1" x14ac:dyDescent="0.25"/>
    <row r="103" spans="1:15" hidden="1" x14ac:dyDescent="0.25"/>
    <row r="104" spans="1:15" ht="15.75" hidden="1" x14ac:dyDescent="0.25">
      <c r="I104" s="138"/>
      <c r="J104" s="139"/>
      <c r="K104" s="138"/>
      <c r="L104" s="138"/>
      <c r="N104" s="138"/>
    </row>
    <row r="105" spans="1:15" hidden="1" x14ac:dyDescent="0.25"/>
    <row r="106" spans="1:15" hidden="1" x14ac:dyDescent="0.25"/>
    <row r="107" spans="1:15" hidden="1" x14ac:dyDescent="0.25"/>
    <row r="108" spans="1:15" hidden="1" x14ac:dyDescent="0.25"/>
    <row r="109" spans="1:15" ht="15" hidden="1" x14ac:dyDescent="0.25">
      <c r="A109" s="48"/>
      <c r="C109" s="48"/>
      <c r="D109" s="48"/>
      <c r="F109" s="48"/>
      <c r="I109" s="48"/>
      <c r="J109" s="140"/>
      <c r="K109" s="48"/>
      <c r="L109" s="48"/>
      <c r="N109" s="48"/>
    </row>
    <row r="110" spans="1:15" hidden="1" x14ac:dyDescent="0.25"/>
    <row r="111" spans="1:15" hidden="1" x14ac:dyDescent="0.25">
      <c r="O111" s="141"/>
    </row>
    <row r="112" spans="1:15" hidden="1" x14ac:dyDescent="0.25"/>
    <row r="113" spans="1:14" hidden="1" x14ac:dyDescent="0.25"/>
    <row r="114" spans="1:14" hidden="1" x14ac:dyDescent="0.25"/>
    <row r="115" spans="1:14" ht="15" hidden="1" x14ac:dyDescent="0.25">
      <c r="A115" s="142"/>
      <c r="B115" s="143"/>
      <c r="C115" s="142"/>
      <c r="D115" s="142"/>
      <c r="E115" s="141"/>
      <c r="F115" s="142"/>
      <c r="G115" s="141"/>
      <c r="I115" s="142"/>
      <c r="J115" s="144"/>
      <c r="K115" s="142"/>
      <c r="L115" s="142"/>
      <c r="M115" s="141"/>
      <c r="N115" s="142"/>
    </row>
  </sheetData>
  <mergeCells count="16">
    <mergeCell ref="A90:C90"/>
    <mergeCell ref="I90:K90"/>
    <mergeCell ref="N2:O2"/>
    <mergeCell ref="A3:C3"/>
    <mergeCell ref="I3:K3"/>
    <mergeCell ref="I33:K33"/>
    <mergeCell ref="A43:C43"/>
    <mergeCell ref="I54:K54"/>
    <mergeCell ref="A1:D1"/>
    <mergeCell ref="F1:K1"/>
    <mergeCell ref="L1:M1"/>
    <mergeCell ref="A2:C2"/>
    <mergeCell ref="D2:E2"/>
    <mergeCell ref="F2:G2"/>
    <mergeCell ref="I2:K2"/>
    <mergeCell ref="L2:M2"/>
  </mergeCells>
  <conditionalFormatting sqref="P1:XFD1048576">
    <cfRule type="cellIs" dxfId="257" priority="227" operator="equal">
      <formula>0</formula>
    </cfRule>
  </conditionalFormatting>
  <conditionalFormatting sqref="N1 A1 F1 E5 A5:B11 A14:B24 A27:B29 A32:B33 A41:B41 A45:B48 A52:B55 A58:B65 A79:B80 A83:B86 A12:O13 A25:H26 A30:H30 G68:H69 A40:H40 A43:H44 G45:H48 A49:H51 G52:H55 A56:H57 G58:H65 A66:H67 A77:G78 G79:G80 A81:G82 G83:G86 A87:G1048576 A71:G72 H70:H1048576 G73:G74 A68:B70 D70:G70 A73:B76 D75:G76 L1 G7:O11 G27:H29 H5:O6 A42:F42 H41:H42 A34:C34 H31:H39 G14:O24 I25:O1048576 A2:O4">
    <cfRule type="cellIs" dxfId="256" priority="226" operator="equal">
      <formula>0</formula>
    </cfRule>
  </conditionalFormatting>
  <conditionalFormatting sqref="A44:G44 A49:G51 A45:B48 G45:G48 A56:G57 A52:B55 G52:G55 A66:G67 A58:B65 G58:G65 A71:G72 G68:G69 A77:G78 G73:G74 A81:G82 A79:B80 G79:G80 A87:G89 A83:B86 G83:G86 A68:B70 D70:G70 A73:B76 D75:G76 I55:O89 I34:O53 I4:O28">
    <cfRule type="expression" dxfId="255" priority="225">
      <formula>MOD(ROW(),2)</formula>
    </cfRule>
  </conditionalFormatting>
  <conditionalFormatting sqref="N82">
    <cfRule type="expression" dxfId="254" priority="198">
      <formula>MOD(ROW(),2)</formula>
    </cfRule>
  </conditionalFormatting>
  <conditionalFormatting sqref="N76">
    <cfRule type="expression" dxfId="253" priority="202">
      <formula>MOD(ROW(),2)</formula>
    </cfRule>
  </conditionalFormatting>
  <conditionalFormatting sqref="L56">
    <cfRule type="expression" dxfId="252" priority="224">
      <formula>MOD(ROW(),2)</formula>
    </cfRule>
  </conditionalFormatting>
  <conditionalFormatting sqref="L60">
    <cfRule type="expression" dxfId="251" priority="223">
      <formula>MOD(ROW(),2)</formula>
    </cfRule>
  </conditionalFormatting>
  <conditionalFormatting sqref="L61">
    <cfRule type="expression" dxfId="250" priority="222">
      <formula>MOD(ROW(),2)</formula>
    </cfRule>
  </conditionalFormatting>
  <conditionalFormatting sqref="L64">
    <cfRule type="expression" dxfId="249" priority="221">
      <formula>MOD(ROW(),2)</formula>
    </cfRule>
  </conditionalFormatting>
  <conditionalFormatting sqref="L67">
    <cfRule type="expression" dxfId="248" priority="220">
      <formula>MOD(ROW(),2)</formula>
    </cfRule>
  </conditionalFormatting>
  <conditionalFormatting sqref="L68:L70">
    <cfRule type="expression" dxfId="247" priority="219">
      <formula>MOD(ROW(),2)</formula>
    </cfRule>
  </conditionalFormatting>
  <conditionalFormatting sqref="L69">
    <cfRule type="expression" dxfId="246" priority="218">
      <formula>MOD(ROW(),2)</formula>
    </cfRule>
  </conditionalFormatting>
  <conditionalFormatting sqref="L70">
    <cfRule type="expression" dxfId="245" priority="217">
      <formula>MOD(ROW(),2)</formula>
    </cfRule>
  </conditionalFormatting>
  <conditionalFormatting sqref="L74">
    <cfRule type="expression" dxfId="244" priority="216">
      <formula>MOD(ROW(),2)</formula>
    </cfRule>
  </conditionalFormatting>
  <conditionalFormatting sqref="L75">
    <cfRule type="expression" dxfId="243" priority="215">
      <formula>MOD(ROW(),2)</formula>
    </cfRule>
  </conditionalFormatting>
  <conditionalFormatting sqref="L76">
    <cfRule type="expression" dxfId="242" priority="214">
      <formula>MOD(ROW(),2)</formula>
    </cfRule>
  </conditionalFormatting>
  <conditionalFormatting sqref="L87">
    <cfRule type="expression" dxfId="241" priority="213">
      <formula>MOD(ROW(),2)</formula>
    </cfRule>
  </conditionalFormatting>
  <conditionalFormatting sqref="N49">
    <cfRule type="expression" dxfId="240" priority="185">
      <formula>MOD(ROW(),2)</formula>
    </cfRule>
  </conditionalFormatting>
  <conditionalFormatting sqref="N45">
    <cfRule type="expression" dxfId="239" priority="189">
      <formula>MOD(ROW(),2)</formula>
    </cfRule>
  </conditionalFormatting>
  <conditionalFormatting sqref="F87">
    <cfRule type="expression" dxfId="238" priority="193">
      <formula>MOD(ROW(),2)</formula>
    </cfRule>
  </conditionalFormatting>
  <conditionalFormatting sqref="N87">
    <cfRule type="expression" dxfId="237" priority="195">
      <formula>MOD(ROW(),2)</formula>
    </cfRule>
  </conditionalFormatting>
  <conditionalFormatting sqref="N56">
    <cfRule type="expression" dxfId="236" priority="212">
      <formula>MOD(ROW(),2)</formula>
    </cfRule>
  </conditionalFormatting>
  <conditionalFormatting sqref="N60">
    <cfRule type="expression" dxfId="235" priority="211">
      <formula>MOD(ROW(),2)</formula>
    </cfRule>
  </conditionalFormatting>
  <conditionalFormatting sqref="N61">
    <cfRule type="expression" dxfId="234" priority="210">
      <formula>MOD(ROW(),2)</formula>
    </cfRule>
  </conditionalFormatting>
  <conditionalFormatting sqref="N64">
    <cfRule type="expression" dxfId="233" priority="209">
      <formula>MOD(ROW(),2)</formula>
    </cfRule>
  </conditionalFormatting>
  <conditionalFormatting sqref="N67">
    <cfRule type="expression" dxfId="232" priority="208">
      <formula>MOD(ROW(),2)</formula>
    </cfRule>
  </conditionalFormatting>
  <conditionalFormatting sqref="N68:N70">
    <cfRule type="expression" dxfId="231" priority="207">
      <formula>MOD(ROW(),2)</formula>
    </cfRule>
  </conditionalFormatting>
  <conditionalFormatting sqref="N69">
    <cfRule type="expression" dxfId="230" priority="206">
      <formula>MOD(ROW(),2)</formula>
    </cfRule>
  </conditionalFormatting>
  <conditionalFormatting sqref="N70">
    <cfRule type="expression" dxfId="229" priority="205">
      <formula>MOD(ROW(),2)</formula>
    </cfRule>
  </conditionalFormatting>
  <conditionalFormatting sqref="N74">
    <cfRule type="expression" dxfId="228" priority="204">
      <formula>MOD(ROW(),2)</formula>
    </cfRule>
  </conditionalFormatting>
  <conditionalFormatting sqref="N75">
    <cfRule type="expression" dxfId="227" priority="203">
      <formula>MOD(ROW(),2)</formula>
    </cfRule>
  </conditionalFormatting>
  <conditionalFormatting sqref="N79">
    <cfRule type="expression" dxfId="226" priority="201">
      <formula>MOD(ROW(),2)</formula>
    </cfRule>
  </conditionalFormatting>
  <conditionalFormatting sqref="N80">
    <cfRule type="expression" dxfId="225" priority="200">
      <formula>MOD(ROW(),2)</formula>
    </cfRule>
  </conditionalFormatting>
  <conditionalFormatting sqref="N81">
    <cfRule type="expression" dxfId="224" priority="199">
      <formula>MOD(ROW(),2)</formula>
    </cfRule>
  </conditionalFormatting>
  <conditionalFormatting sqref="N83">
    <cfRule type="expression" dxfId="223" priority="197">
      <formula>MOD(ROW(),2)</formula>
    </cfRule>
  </conditionalFormatting>
  <conditionalFormatting sqref="N84">
    <cfRule type="expression" dxfId="222" priority="196">
      <formula>MOD(ROW(),2)</formula>
    </cfRule>
  </conditionalFormatting>
  <conditionalFormatting sqref="N75">
    <cfRule type="expression" dxfId="221" priority="175">
      <formula>MOD(ROW(),2)</formula>
    </cfRule>
  </conditionalFormatting>
  <conditionalFormatting sqref="N76">
    <cfRule type="expression" dxfId="220" priority="174">
      <formula>MOD(ROW(),2)</formula>
    </cfRule>
  </conditionalFormatting>
  <conditionalFormatting sqref="O1">
    <cfRule type="cellIs" dxfId="219" priority="194" operator="equal">
      <formula>0</formula>
    </cfRule>
  </conditionalFormatting>
  <conditionalFormatting sqref="L42">
    <cfRule type="expression" dxfId="218" priority="167">
      <formula>MOD(ROW(),2)</formula>
    </cfRule>
  </conditionalFormatting>
  <conditionalFormatting sqref="L45">
    <cfRule type="expression" dxfId="217" priority="166">
      <formula>MOD(ROW(),2)</formula>
    </cfRule>
  </conditionalFormatting>
  <conditionalFormatting sqref="L46">
    <cfRule type="expression" dxfId="216" priority="165">
      <formula>MOD(ROW(),2)</formula>
    </cfRule>
  </conditionalFormatting>
  <conditionalFormatting sqref="L35">
    <cfRule type="expression" dxfId="215" priority="169">
      <formula>MOD(ROW(),2)</formula>
    </cfRule>
  </conditionalFormatting>
  <conditionalFormatting sqref="L39">
    <cfRule type="expression" dxfId="214" priority="168">
      <formula>MOD(ROW(),2)</formula>
    </cfRule>
  </conditionalFormatting>
  <conditionalFormatting sqref="L49">
    <cfRule type="expression" dxfId="213" priority="164">
      <formula>MOD(ROW(),2)</formula>
    </cfRule>
  </conditionalFormatting>
  <conditionalFormatting sqref="L52">
    <cfRule type="expression" dxfId="212" priority="163">
      <formula>MOD(ROW(),2)</formula>
    </cfRule>
  </conditionalFormatting>
  <conditionalFormatting sqref="N35">
    <cfRule type="expression" dxfId="211" priority="192">
      <formula>MOD(ROW(),2)</formula>
    </cfRule>
  </conditionalFormatting>
  <conditionalFormatting sqref="N39">
    <cfRule type="expression" dxfId="210" priority="191">
      <formula>MOD(ROW(),2)</formula>
    </cfRule>
  </conditionalFormatting>
  <conditionalFormatting sqref="N42">
    <cfRule type="expression" dxfId="209" priority="190">
      <formula>MOD(ROW(),2)</formula>
    </cfRule>
  </conditionalFormatting>
  <conditionalFormatting sqref="N46">
    <cfRule type="expression" dxfId="208" priority="188">
      <formula>MOD(ROW(),2)</formula>
    </cfRule>
  </conditionalFormatting>
  <conditionalFormatting sqref="N56">
    <cfRule type="expression" dxfId="207" priority="187">
      <formula>MOD(ROW(),2)</formula>
    </cfRule>
  </conditionalFormatting>
  <conditionalFormatting sqref="N52">
    <cfRule type="expression" dxfId="206" priority="186">
      <formula>MOD(ROW(),2)</formula>
    </cfRule>
  </conditionalFormatting>
  <conditionalFormatting sqref="N60">
    <cfRule type="expression" dxfId="205" priority="184">
      <formula>MOD(ROW(),2)</formula>
    </cfRule>
  </conditionalFormatting>
  <conditionalFormatting sqref="N61">
    <cfRule type="expression" dxfId="204" priority="183">
      <formula>MOD(ROW(),2)</formula>
    </cfRule>
  </conditionalFormatting>
  <conditionalFormatting sqref="N61">
    <cfRule type="expression" dxfId="203" priority="182">
      <formula>MOD(ROW(),2)</formula>
    </cfRule>
  </conditionalFormatting>
  <conditionalFormatting sqref="N64">
    <cfRule type="expression" dxfId="202" priority="181">
      <formula>MOD(ROW(),2)</formula>
    </cfRule>
  </conditionalFormatting>
  <conditionalFormatting sqref="N67">
    <cfRule type="expression" dxfId="201" priority="180">
      <formula>MOD(ROW(),2)</formula>
    </cfRule>
  </conditionalFormatting>
  <conditionalFormatting sqref="N68:N70">
    <cfRule type="expression" dxfId="200" priority="179">
      <formula>MOD(ROW(),2)</formula>
    </cfRule>
  </conditionalFormatting>
  <conditionalFormatting sqref="N69">
    <cfRule type="expression" dxfId="199" priority="178">
      <formula>MOD(ROW(),2)</formula>
    </cfRule>
  </conditionalFormatting>
  <conditionalFormatting sqref="N70">
    <cfRule type="expression" dxfId="198" priority="177">
      <formula>MOD(ROW(),2)</formula>
    </cfRule>
  </conditionalFormatting>
  <conditionalFormatting sqref="N74">
    <cfRule type="expression" dxfId="197" priority="176">
      <formula>MOD(ROW(),2)</formula>
    </cfRule>
  </conditionalFormatting>
  <conditionalFormatting sqref="N79">
    <cfRule type="expression" dxfId="196" priority="173">
      <formula>MOD(ROW(),2)</formula>
    </cfRule>
  </conditionalFormatting>
  <conditionalFormatting sqref="N80">
    <cfRule type="expression" dxfId="195" priority="172">
      <formula>MOD(ROW(),2)</formula>
    </cfRule>
  </conditionalFormatting>
  <conditionalFormatting sqref="N81:N84">
    <cfRule type="expression" dxfId="194" priority="171">
      <formula>MOD(ROW(),2)</formula>
    </cfRule>
  </conditionalFormatting>
  <conditionalFormatting sqref="N87">
    <cfRule type="expression" dxfId="193" priority="170">
      <formula>MOD(ROW(),2)</formula>
    </cfRule>
  </conditionalFormatting>
  <conditionalFormatting sqref="E7:F11 E6">
    <cfRule type="expression" dxfId="192" priority="127">
      <formula>MOD(ROW(),2)</formula>
    </cfRule>
  </conditionalFormatting>
  <conditionalFormatting sqref="D5">
    <cfRule type="expression" dxfId="191" priority="130">
      <formula>MOD(ROW(),2)</formula>
    </cfRule>
  </conditionalFormatting>
  <conditionalFormatting sqref="N70">
    <cfRule type="expression" dxfId="190" priority="134">
      <formula>MOD(ROW(),2)</formula>
    </cfRule>
  </conditionalFormatting>
  <conditionalFormatting sqref="N69">
    <cfRule type="expression" dxfId="189" priority="138">
      <formula>MOD(ROW(),2)</formula>
    </cfRule>
  </conditionalFormatting>
  <conditionalFormatting sqref="N70">
    <cfRule type="expression" dxfId="188" priority="140">
      <formula>MOD(ROW(),2)</formula>
    </cfRule>
  </conditionalFormatting>
  <conditionalFormatting sqref="L56">
    <cfRule type="expression" dxfId="187" priority="162">
      <formula>MOD(ROW(),2)</formula>
    </cfRule>
  </conditionalFormatting>
  <conditionalFormatting sqref="L60">
    <cfRule type="expression" dxfId="186" priority="161">
      <formula>MOD(ROW(),2)</formula>
    </cfRule>
  </conditionalFormatting>
  <conditionalFormatting sqref="L61">
    <cfRule type="expression" dxfId="185" priority="160">
      <formula>MOD(ROW(),2)</formula>
    </cfRule>
  </conditionalFormatting>
  <conditionalFormatting sqref="L64">
    <cfRule type="expression" dxfId="184" priority="159">
      <formula>MOD(ROW(),2)</formula>
    </cfRule>
  </conditionalFormatting>
  <conditionalFormatting sqref="L67">
    <cfRule type="expression" dxfId="183" priority="158">
      <formula>MOD(ROW(),2)</formula>
    </cfRule>
  </conditionalFormatting>
  <conditionalFormatting sqref="L68:L70">
    <cfRule type="expression" dxfId="182" priority="157">
      <formula>MOD(ROW(),2)</formula>
    </cfRule>
  </conditionalFormatting>
  <conditionalFormatting sqref="L69">
    <cfRule type="expression" dxfId="181" priority="156">
      <formula>MOD(ROW(),2)</formula>
    </cfRule>
  </conditionalFormatting>
  <conditionalFormatting sqref="L69">
    <cfRule type="expression" dxfId="180" priority="155">
      <formula>MOD(ROW(),2)</formula>
    </cfRule>
  </conditionalFormatting>
  <conditionalFormatting sqref="L70">
    <cfRule type="expression" dxfId="179" priority="154">
      <formula>MOD(ROW(),2)</formula>
    </cfRule>
  </conditionalFormatting>
  <conditionalFormatting sqref="L75">
    <cfRule type="expression" dxfId="178" priority="153">
      <formula>MOD(ROW(),2)</formula>
    </cfRule>
  </conditionalFormatting>
  <conditionalFormatting sqref="L76">
    <cfRule type="expression" dxfId="177" priority="152">
      <formula>MOD(ROW(),2)</formula>
    </cfRule>
  </conditionalFormatting>
  <conditionalFormatting sqref="L74">
    <cfRule type="expression" dxfId="176" priority="151">
      <formula>MOD(ROW(),2)</formula>
    </cfRule>
  </conditionalFormatting>
  <conditionalFormatting sqref="L79:L84">
    <cfRule type="expression" dxfId="175" priority="150">
      <formula>MOD(ROW(),2)</formula>
    </cfRule>
  </conditionalFormatting>
  <conditionalFormatting sqref="L87">
    <cfRule type="expression" dxfId="174" priority="149">
      <formula>MOD(ROW(),2)</formula>
    </cfRule>
  </conditionalFormatting>
  <conditionalFormatting sqref="L68:L70">
    <cfRule type="expression" dxfId="173" priority="148">
      <formula>MOD(ROW(),2)</formula>
    </cfRule>
  </conditionalFormatting>
  <conditionalFormatting sqref="L68:L70">
    <cfRule type="expression" dxfId="172" priority="147">
      <formula>MOD(ROW(),2)</formula>
    </cfRule>
  </conditionalFormatting>
  <conditionalFormatting sqref="L68:L70">
    <cfRule type="expression" dxfId="171" priority="146">
      <formula>MOD(ROW(),2)</formula>
    </cfRule>
  </conditionalFormatting>
  <conditionalFormatting sqref="N68:N70">
    <cfRule type="expression" dxfId="170" priority="145">
      <formula>MOD(ROW(),2)</formula>
    </cfRule>
  </conditionalFormatting>
  <conditionalFormatting sqref="N68:N70">
    <cfRule type="expression" dxfId="169" priority="144">
      <formula>MOD(ROW(),2)</formula>
    </cfRule>
  </conditionalFormatting>
  <conditionalFormatting sqref="N68:N70">
    <cfRule type="expression" dxfId="168" priority="143">
      <formula>MOD(ROW(),2)</formula>
    </cfRule>
  </conditionalFormatting>
  <conditionalFormatting sqref="N69">
    <cfRule type="expression" dxfId="167" priority="142">
      <formula>MOD(ROW(),2)</formula>
    </cfRule>
  </conditionalFormatting>
  <conditionalFormatting sqref="N70">
    <cfRule type="expression" dxfId="166" priority="141">
      <formula>MOD(ROW(),2)</formula>
    </cfRule>
  </conditionalFormatting>
  <conditionalFormatting sqref="N68:N70">
    <cfRule type="expression" dxfId="165" priority="139">
      <formula>MOD(ROW(),2)</formula>
    </cfRule>
  </conditionalFormatting>
  <conditionalFormatting sqref="N70">
    <cfRule type="expression" dxfId="164" priority="137">
      <formula>MOD(ROW(),2)</formula>
    </cfRule>
  </conditionalFormatting>
  <conditionalFormatting sqref="N70">
    <cfRule type="expression" dxfId="163" priority="136">
      <formula>MOD(ROW(),2)</formula>
    </cfRule>
  </conditionalFormatting>
  <conditionalFormatting sqref="N68:N70">
    <cfRule type="expression" dxfId="162" priority="135">
      <formula>MOD(ROW(),2)</formula>
    </cfRule>
  </conditionalFormatting>
  <conditionalFormatting sqref="D52:D55">
    <cfRule type="expression" dxfId="161" priority="99">
      <formula>MOD(ROW(),2)</formula>
    </cfRule>
  </conditionalFormatting>
  <conditionalFormatting sqref="L68:L70">
    <cfRule type="expression" dxfId="160" priority="133">
      <formula>MOD(ROW(),2)</formula>
    </cfRule>
  </conditionalFormatting>
  <conditionalFormatting sqref="L68:L70">
    <cfRule type="expression" dxfId="159" priority="132">
      <formula>MOD(ROW(),2)</formula>
    </cfRule>
  </conditionalFormatting>
  <conditionalFormatting sqref="C5 C70">
    <cfRule type="expression" dxfId="158" priority="131">
      <formula>MOD(ROW(),2)</formula>
    </cfRule>
  </conditionalFormatting>
  <conditionalFormatting sqref="D5">
    <cfRule type="cellIs" dxfId="157" priority="129" operator="equal">
      <formula>0</formula>
    </cfRule>
  </conditionalFormatting>
  <conditionalFormatting sqref="L83:N83">
    <cfRule type="expression" dxfId="156" priority="50">
      <formula>MOD(ROW(),2)</formula>
    </cfRule>
  </conditionalFormatting>
  <conditionalFormatting sqref="L84:N84">
    <cfRule type="expression" dxfId="155" priority="49">
      <formula>MOD(ROW(),2)</formula>
    </cfRule>
  </conditionalFormatting>
  <conditionalFormatting sqref="E7:F11 E6">
    <cfRule type="cellIs" dxfId="154" priority="128" operator="equal">
      <formula>0</formula>
    </cfRule>
  </conditionalFormatting>
  <conditionalFormatting sqref="D6:D11">
    <cfRule type="expression" dxfId="153" priority="125">
      <formula>MOD(ROW(),2)</formula>
    </cfRule>
  </conditionalFormatting>
  <conditionalFormatting sqref="D6:D11">
    <cfRule type="cellIs" dxfId="152" priority="124" operator="equal">
      <formula>0</formula>
    </cfRule>
  </conditionalFormatting>
  <conditionalFormatting sqref="E14:F24">
    <cfRule type="cellIs" dxfId="151" priority="123" operator="equal">
      <formula>0</formula>
    </cfRule>
  </conditionalFormatting>
  <conditionalFormatting sqref="E14:F24">
    <cfRule type="expression" dxfId="150" priority="122">
      <formula>MOD(ROW(),2)</formula>
    </cfRule>
  </conditionalFormatting>
  <conditionalFormatting sqref="D14:D24">
    <cfRule type="expression" dxfId="149" priority="120">
      <formula>MOD(ROW(),2)</formula>
    </cfRule>
  </conditionalFormatting>
  <conditionalFormatting sqref="D14:D24">
    <cfRule type="cellIs" dxfId="148" priority="119" operator="equal">
      <formula>0</formula>
    </cfRule>
  </conditionalFormatting>
  <conditionalFormatting sqref="E27:F29">
    <cfRule type="cellIs" dxfId="147" priority="118" operator="equal">
      <formula>0</formula>
    </cfRule>
  </conditionalFormatting>
  <conditionalFormatting sqref="E27:F29">
    <cfRule type="expression" dxfId="146" priority="117">
      <formula>MOD(ROW(),2)</formula>
    </cfRule>
  </conditionalFormatting>
  <conditionalFormatting sqref="D27:D29">
    <cfRule type="expression" dxfId="145" priority="115">
      <formula>MOD(ROW(),2)</formula>
    </cfRule>
  </conditionalFormatting>
  <conditionalFormatting sqref="D27:D29">
    <cfRule type="cellIs" dxfId="144" priority="114" operator="equal">
      <formula>0</formula>
    </cfRule>
  </conditionalFormatting>
  <conditionalFormatting sqref="E41:F41">
    <cfRule type="cellIs" dxfId="143" priority="112" operator="equal">
      <formula>0</formula>
    </cfRule>
  </conditionalFormatting>
  <conditionalFormatting sqref="E41:F41">
    <cfRule type="expression" dxfId="142" priority="111">
      <formula>MOD(ROW(),2)</formula>
    </cfRule>
  </conditionalFormatting>
  <conditionalFormatting sqref="D41">
    <cfRule type="expression" dxfId="141" priority="109">
      <formula>MOD(ROW(),2)</formula>
    </cfRule>
  </conditionalFormatting>
  <conditionalFormatting sqref="D41">
    <cfRule type="cellIs" dxfId="140" priority="108" operator="equal">
      <formula>0</formula>
    </cfRule>
  </conditionalFormatting>
  <conditionalFormatting sqref="E45:F48">
    <cfRule type="cellIs" dxfId="139" priority="107" operator="equal">
      <formula>0</formula>
    </cfRule>
  </conditionalFormatting>
  <conditionalFormatting sqref="E45:F48">
    <cfRule type="expression" dxfId="138" priority="106">
      <formula>MOD(ROW(),2)</formula>
    </cfRule>
  </conditionalFormatting>
  <conditionalFormatting sqref="D45:D48">
    <cfRule type="expression" dxfId="137" priority="104">
      <formula>MOD(ROW(),2)</formula>
    </cfRule>
  </conditionalFormatting>
  <conditionalFormatting sqref="D45:D48">
    <cfRule type="cellIs" dxfId="136" priority="103" operator="equal">
      <formula>0</formula>
    </cfRule>
  </conditionalFormatting>
  <conditionalFormatting sqref="E52:F55">
    <cfRule type="cellIs" dxfId="135" priority="102" operator="equal">
      <formula>0</formula>
    </cfRule>
  </conditionalFormatting>
  <conditionalFormatting sqref="E52:F55">
    <cfRule type="expression" dxfId="134" priority="101">
      <formula>MOD(ROW(),2)</formula>
    </cfRule>
  </conditionalFormatting>
  <conditionalFormatting sqref="D52:D55">
    <cfRule type="cellIs" dxfId="133" priority="98" operator="equal">
      <formula>0</formula>
    </cfRule>
  </conditionalFormatting>
  <conditionalFormatting sqref="E58:F65">
    <cfRule type="cellIs" dxfId="132" priority="97" operator="equal">
      <formula>0</formula>
    </cfRule>
  </conditionalFormatting>
  <conditionalFormatting sqref="E58:F65">
    <cfRule type="expression" dxfId="131" priority="96">
      <formula>MOD(ROW(),2)</formula>
    </cfRule>
  </conditionalFormatting>
  <conditionalFormatting sqref="C65">
    <cfRule type="expression" dxfId="130" priority="95">
      <formula>MOD(ROW(),2)</formula>
    </cfRule>
  </conditionalFormatting>
  <conditionalFormatting sqref="D58:D65">
    <cfRule type="expression" dxfId="129" priority="94">
      <formula>MOD(ROW(),2)</formula>
    </cfRule>
  </conditionalFormatting>
  <conditionalFormatting sqref="D58:D65">
    <cfRule type="cellIs" dxfId="128" priority="93" operator="equal">
      <formula>0</formula>
    </cfRule>
  </conditionalFormatting>
  <conditionalFormatting sqref="E68:F69">
    <cfRule type="cellIs" dxfId="127" priority="92" operator="equal">
      <formula>0</formula>
    </cfRule>
  </conditionalFormatting>
  <conditionalFormatting sqref="E68:F69">
    <cfRule type="expression" dxfId="126" priority="91">
      <formula>MOD(ROW(),2)</formula>
    </cfRule>
  </conditionalFormatting>
  <conditionalFormatting sqref="D68:D69">
    <cfRule type="expression" dxfId="125" priority="89">
      <formula>MOD(ROW(),2)</formula>
    </cfRule>
  </conditionalFormatting>
  <conditionalFormatting sqref="D68:D69">
    <cfRule type="cellIs" dxfId="124" priority="88" operator="equal">
      <formula>0</formula>
    </cfRule>
  </conditionalFormatting>
  <conditionalFormatting sqref="E73:F74">
    <cfRule type="cellIs" dxfId="123" priority="87" operator="equal">
      <formula>0</formula>
    </cfRule>
  </conditionalFormatting>
  <conditionalFormatting sqref="E73:F74">
    <cfRule type="expression" dxfId="122" priority="86">
      <formula>MOD(ROW(),2)</formula>
    </cfRule>
  </conditionalFormatting>
  <conditionalFormatting sqref="D73:D74">
    <cfRule type="expression" dxfId="121" priority="84">
      <formula>MOD(ROW(),2)</formula>
    </cfRule>
  </conditionalFormatting>
  <conditionalFormatting sqref="D73:D74">
    <cfRule type="cellIs" dxfId="120" priority="83" operator="equal">
      <formula>0</formula>
    </cfRule>
  </conditionalFormatting>
  <conditionalFormatting sqref="E79:F80">
    <cfRule type="cellIs" dxfId="119" priority="82" operator="equal">
      <formula>0</formula>
    </cfRule>
  </conditionalFormatting>
  <conditionalFormatting sqref="E79:F80">
    <cfRule type="expression" dxfId="118" priority="81">
      <formula>MOD(ROW(),2)</formula>
    </cfRule>
  </conditionalFormatting>
  <conditionalFormatting sqref="C80">
    <cfRule type="expression" dxfId="117" priority="80">
      <formula>MOD(ROW(),2)</formula>
    </cfRule>
  </conditionalFormatting>
  <conditionalFormatting sqref="D79:D80">
    <cfRule type="expression" dxfId="116" priority="79">
      <formula>MOD(ROW(),2)</formula>
    </cfRule>
  </conditionalFormatting>
  <conditionalFormatting sqref="D79:D80">
    <cfRule type="cellIs" dxfId="115" priority="78" operator="equal">
      <formula>0</formula>
    </cfRule>
  </conditionalFormatting>
  <conditionalFormatting sqref="E83:F86">
    <cfRule type="cellIs" dxfId="114" priority="77" operator="equal">
      <formula>0</formula>
    </cfRule>
  </conditionalFormatting>
  <conditionalFormatting sqref="E83:F86">
    <cfRule type="expression" dxfId="113" priority="76">
      <formula>MOD(ROW(),2)</formula>
    </cfRule>
  </conditionalFormatting>
  <conditionalFormatting sqref="D83:D86">
    <cfRule type="expression" dxfId="112" priority="74">
      <formula>MOD(ROW(),2)</formula>
    </cfRule>
  </conditionalFormatting>
  <conditionalFormatting sqref="D83:D86">
    <cfRule type="cellIs" dxfId="111" priority="73" operator="equal">
      <formula>0</formula>
    </cfRule>
  </conditionalFormatting>
  <conditionalFormatting sqref="L35:N35">
    <cfRule type="expression" dxfId="110" priority="72">
      <formula>MOD(ROW(),2)</formula>
    </cfRule>
  </conditionalFormatting>
  <conditionalFormatting sqref="L39:N39">
    <cfRule type="expression" dxfId="109" priority="71">
      <formula>MOD(ROW(),2)</formula>
    </cfRule>
  </conditionalFormatting>
  <conditionalFormatting sqref="L42:N42">
    <cfRule type="expression" dxfId="108" priority="70">
      <formula>MOD(ROW(),2)</formula>
    </cfRule>
  </conditionalFormatting>
  <conditionalFormatting sqref="L45:N45">
    <cfRule type="expression" dxfId="107" priority="69">
      <formula>MOD(ROW(),2)</formula>
    </cfRule>
  </conditionalFormatting>
  <conditionalFormatting sqref="L46:N46">
    <cfRule type="expression" dxfId="106" priority="68">
      <formula>MOD(ROW(),2)</formula>
    </cfRule>
  </conditionalFormatting>
  <conditionalFormatting sqref="L49:N49">
    <cfRule type="expression" dxfId="105" priority="67">
      <formula>MOD(ROW(),2)</formula>
    </cfRule>
  </conditionalFormatting>
  <conditionalFormatting sqref="L52:N52">
    <cfRule type="expression" dxfId="104" priority="66">
      <formula>MOD(ROW(),2)</formula>
    </cfRule>
  </conditionalFormatting>
  <conditionalFormatting sqref="L56:N56">
    <cfRule type="expression" dxfId="103" priority="65">
      <formula>MOD(ROW(),2)</formula>
    </cfRule>
  </conditionalFormatting>
  <conditionalFormatting sqref="L60:N60">
    <cfRule type="expression" dxfId="102" priority="64">
      <formula>MOD(ROW(),2)</formula>
    </cfRule>
  </conditionalFormatting>
  <conditionalFormatting sqref="L61:N61">
    <cfRule type="expression" dxfId="101" priority="63">
      <formula>MOD(ROW(),2)</formula>
    </cfRule>
  </conditionalFormatting>
  <conditionalFormatting sqref="L64:N64">
    <cfRule type="expression" dxfId="100" priority="62">
      <formula>MOD(ROW(),2)</formula>
    </cfRule>
  </conditionalFormatting>
  <conditionalFormatting sqref="L67:N67">
    <cfRule type="expression" dxfId="99" priority="61">
      <formula>MOD(ROW(),2)</formula>
    </cfRule>
  </conditionalFormatting>
  <conditionalFormatting sqref="L68:N68">
    <cfRule type="expression" dxfId="98" priority="60">
      <formula>MOD(ROW(),2)</formula>
    </cfRule>
  </conditionalFormatting>
  <conditionalFormatting sqref="L69:N69">
    <cfRule type="expression" dxfId="97" priority="59">
      <formula>MOD(ROW(),2)</formula>
    </cfRule>
  </conditionalFormatting>
  <conditionalFormatting sqref="L70:N70">
    <cfRule type="expression" dxfId="96" priority="58">
      <formula>MOD(ROW(),2)</formula>
    </cfRule>
  </conditionalFormatting>
  <conditionalFormatting sqref="L74:N74">
    <cfRule type="expression" dxfId="95" priority="57">
      <formula>MOD(ROW(),2)</formula>
    </cfRule>
  </conditionalFormatting>
  <conditionalFormatting sqref="L75:N75">
    <cfRule type="expression" dxfId="94" priority="56">
      <formula>MOD(ROW(),2)</formula>
    </cfRule>
  </conditionalFormatting>
  <conditionalFormatting sqref="L76:N76">
    <cfRule type="expression" dxfId="93" priority="55">
      <formula>MOD(ROW(),2)</formula>
    </cfRule>
  </conditionalFormatting>
  <conditionalFormatting sqref="L79:N79">
    <cfRule type="expression" dxfId="92" priority="54">
      <formula>MOD(ROW(),2)</formula>
    </cfRule>
  </conditionalFormatting>
  <conditionalFormatting sqref="L80:N80">
    <cfRule type="expression" dxfId="91" priority="53">
      <formula>MOD(ROW(),2)</formula>
    </cfRule>
  </conditionalFormatting>
  <conditionalFormatting sqref="L81:N81">
    <cfRule type="expression" dxfId="90" priority="52">
      <formula>MOD(ROW(),2)</formula>
    </cfRule>
  </conditionalFormatting>
  <conditionalFormatting sqref="L82:N82">
    <cfRule type="expression" dxfId="89" priority="51">
      <formula>MOD(ROW(),2)</formula>
    </cfRule>
  </conditionalFormatting>
  <conditionalFormatting sqref="L87:N87">
    <cfRule type="expression" dxfId="88" priority="48">
      <formula>MOD(ROW(),2)</formula>
    </cfRule>
  </conditionalFormatting>
  <conditionalFormatting sqref="K31:N31">
    <cfRule type="expression" dxfId="87" priority="47">
      <formula>MOD(ROW(),2)</formula>
    </cfRule>
  </conditionalFormatting>
  <conditionalFormatting sqref="G7:G10">
    <cfRule type="expression" dxfId="86" priority="46">
      <formula>MOD(ROW(),2)</formula>
    </cfRule>
  </conditionalFormatting>
  <conditionalFormatting sqref="G27:G29">
    <cfRule type="expression" dxfId="85" priority="45">
      <formula>MOD(ROW(),2)</formula>
    </cfRule>
  </conditionalFormatting>
  <conditionalFormatting sqref="G14:G24">
    <cfRule type="expression" dxfId="84" priority="44">
      <formula>MOD(ROW(),2)</formula>
    </cfRule>
  </conditionalFormatting>
  <conditionalFormatting sqref="G5:G6">
    <cfRule type="cellIs" dxfId="83" priority="43" operator="equal">
      <formula>0</formula>
    </cfRule>
  </conditionalFormatting>
  <conditionalFormatting sqref="G5:G6">
    <cfRule type="expression" dxfId="82" priority="42">
      <formula>MOD(ROW(),2)</formula>
    </cfRule>
  </conditionalFormatting>
  <conditionalFormatting sqref="F5:F6">
    <cfRule type="expression" dxfId="81" priority="40">
      <formula>MOD(ROW(),2)</formula>
    </cfRule>
  </conditionalFormatting>
  <conditionalFormatting sqref="F5:F6">
    <cfRule type="cellIs" dxfId="80" priority="41" operator="equal">
      <formula>0</formula>
    </cfRule>
  </conditionalFormatting>
  <conditionalFormatting sqref="G41:G42">
    <cfRule type="cellIs" dxfId="79" priority="39" operator="equal">
      <formula>0</formula>
    </cfRule>
  </conditionalFormatting>
  <conditionalFormatting sqref="G41:G42">
    <cfRule type="expression" dxfId="78" priority="38">
      <formula>MOD(ROW(),2)</formula>
    </cfRule>
  </conditionalFormatting>
  <conditionalFormatting sqref="O31">
    <cfRule type="expression" dxfId="77" priority="37">
      <formula>MOD(ROW(),2)</formula>
    </cfRule>
  </conditionalFormatting>
  <conditionalFormatting sqref="G32:G34">
    <cfRule type="cellIs" dxfId="76" priority="36" operator="equal">
      <formula>0</formula>
    </cfRule>
  </conditionalFormatting>
  <conditionalFormatting sqref="E32:F34">
    <cfRule type="cellIs" dxfId="75" priority="35" operator="equal">
      <formula>0</formula>
    </cfRule>
  </conditionalFormatting>
  <conditionalFormatting sqref="E32:F34">
    <cfRule type="expression" dxfId="74" priority="34">
      <formula>MOD(ROW(),2)</formula>
    </cfRule>
  </conditionalFormatting>
  <conditionalFormatting sqref="D32:D34">
    <cfRule type="expression" dxfId="73" priority="33">
      <formula>MOD(ROW(),2)</formula>
    </cfRule>
  </conditionalFormatting>
  <conditionalFormatting sqref="D32:D34">
    <cfRule type="cellIs" dxfId="72" priority="32" operator="equal">
      <formula>0</formula>
    </cfRule>
  </conditionalFormatting>
  <conditionalFormatting sqref="G32:G34">
    <cfRule type="expression" dxfId="71" priority="31">
      <formula>MOD(ROW(),2)</formula>
    </cfRule>
  </conditionalFormatting>
  <conditionalFormatting sqref="A31:G31">
    <cfRule type="cellIs" dxfId="70" priority="30" operator="equal">
      <formula>0</formula>
    </cfRule>
  </conditionalFormatting>
  <conditionalFormatting sqref="A36:B38 A35:G35 A39:G39 G36:G38">
    <cfRule type="cellIs" dxfId="69" priority="29" operator="equal">
      <formula>0</formula>
    </cfRule>
  </conditionalFormatting>
  <conditionalFormatting sqref="E36:F38">
    <cfRule type="cellIs" dxfId="68" priority="28" operator="equal">
      <formula>0</formula>
    </cfRule>
  </conditionalFormatting>
  <conditionalFormatting sqref="E36:F38">
    <cfRule type="expression" dxfId="67" priority="27">
      <formula>MOD(ROW(),2)</formula>
    </cfRule>
  </conditionalFormatting>
  <conditionalFormatting sqref="C27:C29">
    <cfRule type="expression" dxfId="66" priority="8">
      <formula>MOD(ROW(),2)</formula>
    </cfRule>
  </conditionalFormatting>
  <conditionalFormatting sqref="D36:D38">
    <cfRule type="expression" dxfId="65" priority="25">
      <formula>MOD(ROW(),2)</formula>
    </cfRule>
  </conditionalFormatting>
  <conditionalFormatting sqref="D36:D38">
    <cfRule type="cellIs" dxfId="64" priority="24" operator="equal">
      <formula>0</formula>
    </cfRule>
  </conditionalFormatting>
  <conditionalFormatting sqref="G36:G38">
    <cfRule type="expression" dxfId="63" priority="23">
      <formula>MOD(ROW(),2)</formula>
    </cfRule>
  </conditionalFormatting>
  <conditionalFormatting sqref="C6:C11">
    <cfRule type="expression" dxfId="62" priority="22">
      <formula>MOD(ROW(),2)</formula>
    </cfRule>
  </conditionalFormatting>
  <conditionalFormatting sqref="C41">
    <cfRule type="expression" dxfId="61" priority="17">
      <formula>MOD(ROW(),2)</formula>
    </cfRule>
  </conditionalFormatting>
  <conditionalFormatting sqref="C79">
    <cfRule type="expression" dxfId="60" priority="11">
      <formula>MOD(ROW(),2)</formula>
    </cfRule>
  </conditionalFormatting>
  <conditionalFormatting sqref="C83:C86">
    <cfRule type="expression" dxfId="59" priority="10">
      <formula>MOD(ROW(),2)</formula>
    </cfRule>
  </conditionalFormatting>
  <conditionalFormatting sqref="C14:C24">
    <cfRule type="expression" dxfId="58" priority="9">
      <formula>MOD(ROW(),2)</formula>
    </cfRule>
  </conditionalFormatting>
  <conditionalFormatting sqref="C32:C33">
    <cfRule type="expression" dxfId="57" priority="7">
      <formula>MOD(ROW(),2)</formula>
    </cfRule>
  </conditionalFormatting>
  <conditionalFormatting sqref="C36:C38">
    <cfRule type="expression" dxfId="56" priority="6">
      <formula>MOD(ROW(),2)</formula>
    </cfRule>
  </conditionalFormatting>
  <conditionalFormatting sqref="C45:C48">
    <cfRule type="expression" dxfId="55" priority="5">
      <formula>MOD(ROW(),2)</formula>
    </cfRule>
  </conditionalFormatting>
  <conditionalFormatting sqref="C52:C55">
    <cfRule type="expression" dxfId="54" priority="4">
      <formula>MOD(ROW(),2)</formula>
    </cfRule>
  </conditionalFormatting>
  <conditionalFormatting sqref="C58:C64">
    <cfRule type="expression" dxfId="53" priority="3">
      <formula>MOD(ROW(),2)</formula>
    </cfRule>
  </conditionalFormatting>
  <conditionalFormatting sqref="C68:C69">
    <cfRule type="expression" dxfId="52" priority="2">
      <formula>MOD(ROW(),2)</formula>
    </cfRule>
  </conditionalFormatting>
  <conditionalFormatting sqref="C73:C76">
    <cfRule type="expression" dxfId="51" priority="1">
      <formula>MOD(ROW(),2)</formula>
    </cfRule>
  </conditionalFormatting>
  <printOptions horizontalCentered="1"/>
  <pageMargins left="0.39370078740157483" right="0" top="0.39370078740157483" bottom="0.39370078740157483" header="0" footer="0"/>
  <pageSetup paperSize="9" scale="69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C107"/>
  <sheetViews>
    <sheetView workbookViewId="0">
      <selection activeCell="A35" sqref="A35:B38"/>
    </sheetView>
  </sheetViews>
  <sheetFormatPr baseColWidth="10" defaultColWidth="0" defaultRowHeight="15.75" zeroHeight="1" outlineLevelRow="1" x14ac:dyDescent="0.3"/>
  <cols>
    <col min="1" max="1" width="1.7109375" style="271" customWidth="1"/>
    <col min="2" max="2" width="4.140625" style="272" customWidth="1"/>
    <col min="3" max="3" width="13.7109375" customWidth="1"/>
    <col min="4" max="4" width="16.85546875" customWidth="1"/>
    <col min="5" max="6" width="13.7109375" customWidth="1"/>
    <col min="7" max="7" width="2.140625" bestFit="1" customWidth="1"/>
    <col min="8" max="8" width="13.7109375" customWidth="1"/>
    <col min="9" max="9" width="14.5703125" bestFit="1" customWidth="1"/>
    <col min="10" max="10" width="17.5703125" bestFit="1" customWidth="1"/>
    <col min="11" max="11" width="13" bestFit="1" customWidth="1"/>
    <col min="12" max="12" width="2" customWidth="1"/>
    <col min="13" max="13" width="10.85546875" bestFit="1" customWidth="1"/>
    <col min="14" max="14" width="12.140625" bestFit="1" customWidth="1"/>
    <col min="15" max="15" width="12.5703125" customWidth="1"/>
    <col min="16" max="16" width="13.5703125" bestFit="1" customWidth="1"/>
    <col min="17" max="17" width="12.7109375" bestFit="1" customWidth="1"/>
    <col min="18" max="18" width="1.7109375" style="45" customWidth="1"/>
    <col min="19" max="19" width="0.7109375" style="45" customWidth="1"/>
    <col min="20" max="29" width="11.28515625" style="45" hidden="1" customWidth="1"/>
    <col min="30" max="16384" width="11.42578125" style="45" hidden="1"/>
  </cols>
  <sheetData>
    <row r="1" spans="1:29" s="148" customFormat="1" ht="36.75" x14ac:dyDescent="0.7">
      <c r="A1" s="145"/>
      <c r="B1" s="146"/>
      <c r="C1" s="559" t="s">
        <v>1056</v>
      </c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60" t="str">
        <f>VLOOKUP(Q1,'Datos de Control'!F2:G13,2)</f>
        <v>Octubre</v>
      </c>
      <c r="O1" s="560"/>
      <c r="P1" s="418">
        <v>2020</v>
      </c>
      <c r="Q1" s="419">
        <v>10</v>
      </c>
      <c r="R1" s="1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148" customFormat="1" ht="5.25" customHeight="1" thickBot="1" x14ac:dyDescent="0.75">
      <c r="A2" s="174"/>
      <c r="B2" s="150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420"/>
      <c r="O2" s="420"/>
      <c r="P2" s="421"/>
      <c r="Q2" s="422"/>
      <c r="R2" s="152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148" customFormat="1" ht="20.25" outlineLevel="1" thickBot="1" x14ac:dyDescent="0.45">
      <c r="A3" s="149"/>
      <c r="B3" s="150"/>
      <c r="C3" s="561" t="s">
        <v>84</v>
      </c>
      <c r="D3" s="562"/>
      <c r="E3" s="562"/>
      <c r="F3" s="562"/>
      <c r="G3" s="562"/>
      <c r="H3" s="562"/>
      <c r="I3" s="562"/>
      <c r="J3" s="562"/>
      <c r="K3" s="563"/>
      <c r="L3" s="151"/>
      <c r="M3" s="561" t="s">
        <v>85</v>
      </c>
      <c r="N3" s="562"/>
      <c r="O3" s="562"/>
      <c r="P3" s="562"/>
      <c r="Q3" s="563"/>
      <c r="R3" s="152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15" outlineLevel="1" x14ac:dyDescent="0.3">
      <c r="A4" s="153"/>
      <c r="B4" s="154"/>
      <c r="C4" s="564" t="s">
        <v>36</v>
      </c>
      <c r="D4" s="564"/>
      <c r="E4" s="564"/>
      <c r="F4" s="564"/>
      <c r="G4" s="155"/>
      <c r="H4" s="564" t="s">
        <v>37</v>
      </c>
      <c r="I4" s="564"/>
      <c r="J4" s="564"/>
      <c r="K4" s="564"/>
      <c r="L4" s="156"/>
      <c r="M4" s="565"/>
      <c r="N4" s="566"/>
      <c r="O4" s="566"/>
      <c r="P4" s="566"/>
      <c r="Q4" s="567"/>
      <c r="R4" s="152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15" outlineLevel="1" x14ac:dyDescent="0.3">
      <c r="A5" s="153"/>
      <c r="B5" s="154"/>
      <c r="C5" s="576" t="s">
        <v>86</v>
      </c>
      <c r="D5" s="576"/>
      <c r="E5" s="157">
        <v>2020</v>
      </c>
      <c r="F5" s="157">
        <v>2019</v>
      </c>
      <c r="G5" s="158"/>
      <c r="H5" s="576" t="s">
        <v>86</v>
      </c>
      <c r="I5" s="576"/>
      <c r="J5" s="157">
        <v>2020</v>
      </c>
      <c r="K5" s="157">
        <v>2019</v>
      </c>
      <c r="L5" s="156"/>
      <c r="M5" s="556"/>
      <c r="N5" s="557"/>
      <c r="O5" s="557"/>
      <c r="P5" s="557"/>
      <c r="Q5" s="558"/>
      <c r="R5" s="152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15" outlineLevel="1" x14ac:dyDescent="0.3">
      <c r="A6" s="153"/>
      <c r="B6" s="154"/>
      <c r="C6" s="577" t="s">
        <v>87</v>
      </c>
      <c r="D6" s="578"/>
      <c r="E6" s="159">
        <f>Balance!D3</f>
        <v>1083000</v>
      </c>
      <c r="F6" s="160">
        <f>Balance!F3</f>
        <v>990000</v>
      </c>
      <c r="G6" s="161"/>
      <c r="H6" s="579" t="s">
        <v>88</v>
      </c>
      <c r="I6" s="580"/>
      <c r="J6" s="162">
        <v>400000</v>
      </c>
      <c r="K6" s="160">
        <f>Balance!N3</f>
        <v>60500</v>
      </c>
      <c r="L6" s="156"/>
      <c r="M6" s="556"/>
      <c r="N6" s="557"/>
      <c r="O6" s="557"/>
      <c r="P6" s="557"/>
      <c r="Q6" s="558"/>
      <c r="R6" s="152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15" outlineLevel="1" x14ac:dyDescent="0.3">
      <c r="A7" s="153"/>
      <c r="B7" s="154"/>
      <c r="C7" s="568" t="s">
        <v>89</v>
      </c>
      <c r="D7" s="569"/>
      <c r="E7" s="159">
        <f>Balance!D43</f>
        <v>1491000</v>
      </c>
      <c r="F7" s="159">
        <f>Balance!F43</f>
        <v>1250500</v>
      </c>
      <c r="G7" s="161"/>
      <c r="H7" s="570" t="s">
        <v>90</v>
      </c>
      <c r="I7" s="571"/>
      <c r="J7" s="162">
        <v>600000</v>
      </c>
      <c r="K7" s="159">
        <f>Balance!N33</f>
        <v>990000</v>
      </c>
      <c r="L7" s="156"/>
      <c r="M7" s="556"/>
      <c r="N7" s="557"/>
      <c r="O7" s="557"/>
      <c r="P7" s="557"/>
      <c r="Q7" s="558"/>
      <c r="R7" s="152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15" outlineLevel="1" x14ac:dyDescent="0.3">
      <c r="A8" s="153"/>
      <c r="B8" s="154"/>
      <c r="C8" s="572"/>
      <c r="D8" s="573"/>
      <c r="E8" s="163"/>
      <c r="F8" s="163"/>
      <c r="G8" s="161"/>
      <c r="H8" s="574" t="s">
        <v>91</v>
      </c>
      <c r="I8" s="575"/>
      <c r="J8" s="162">
        <v>1500000</v>
      </c>
      <c r="K8" s="159">
        <f>Balance!N54</f>
        <v>1190000</v>
      </c>
      <c r="L8" s="156"/>
      <c r="M8" s="556"/>
      <c r="N8" s="557"/>
      <c r="O8" s="557"/>
      <c r="P8" s="557"/>
      <c r="Q8" s="558"/>
      <c r="R8" s="152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15" outlineLevel="1" x14ac:dyDescent="0.3">
      <c r="A9" s="153"/>
      <c r="B9" s="154"/>
      <c r="C9" s="399"/>
      <c r="D9" s="400"/>
      <c r="E9" s="401"/>
      <c r="F9" s="402"/>
      <c r="G9" s="161"/>
      <c r="H9" s="403"/>
      <c r="I9" s="404"/>
      <c r="J9" s="405"/>
      <c r="K9" s="405"/>
      <c r="L9" s="156"/>
      <c r="M9" s="556"/>
      <c r="N9" s="557"/>
      <c r="O9" s="557"/>
      <c r="P9" s="557"/>
      <c r="Q9" s="558"/>
      <c r="R9" s="152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42" customFormat="1" ht="18.75" outlineLevel="1" x14ac:dyDescent="0.4">
      <c r="A10" s="164"/>
      <c r="B10" s="165"/>
      <c r="C10" s="583" t="s">
        <v>92</v>
      </c>
      <c r="D10" s="584"/>
      <c r="E10" s="166">
        <f>SUM(E6:E8)</f>
        <v>2574000</v>
      </c>
      <c r="F10" s="166">
        <f>SUM(F6:F8)</f>
        <v>2240500</v>
      </c>
      <c r="G10" s="167"/>
      <c r="H10" s="584" t="s">
        <v>93</v>
      </c>
      <c r="I10" s="585"/>
      <c r="J10" s="168">
        <f>SUM(J6:J8)</f>
        <v>2500000</v>
      </c>
      <c r="K10" s="168">
        <f>SUM(K6:K8)</f>
        <v>2240500</v>
      </c>
      <c r="L10" s="169"/>
      <c r="M10" s="586"/>
      <c r="N10" s="587"/>
      <c r="O10" s="587"/>
      <c r="P10" s="587"/>
      <c r="Q10" s="588"/>
      <c r="R10" s="170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1:29" ht="15" outlineLevel="1" x14ac:dyDescent="0.3">
      <c r="A11" s="153"/>
      <c r="B11" s="154"/>
      <c r="C11" s="589" t="s">
        <v>1054</v>
      </c>
      <c r="D11" s="590"/>
      <c r="E11" s="590"/>
      <c r="F11" s="591"/>
      <c r="G11" s="172"/>
      <c r="H11" s="589" t="s">
        <v>1055</v>
      </c>
      <c r="I11" s="590"/>
      <c r="J11" s="590"/>
      <c r="K11" s="591"/>
      <c r="L11" s="156"/>
      <c r="M11" s="556"/>
      <c r="N11" s="557"/>
      <c r="O11" s="557"/>
      <c r="P11" s="557"/>
      <c r="Q11" s="558"/>
      <c r="R11" s="152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15" outlineLevel="1" x14ac:dyDescent="0.3">
      <c r="A12" s="153"/>
      <c r="B12" s="154"/>
      <c r="C12" s="406"/>
      <c r="D12" s="407"/>
      <c r="E12" s="581"/>
      <c r="F12" s="582"/>
      <c r="G12" s="172"/>
      <c r="H12" s="406"/>
      <c r="I12" s="407"/>
      <c r="J12" s="581"/>
      <c r="K12" s="582"/>
      <c r="L12" s="156"/>
      <c r="M12" s="556"/>
      <c r="N12" s="557"/>
      <c r="O12" s="557"/>
      <c r="P12" s="557"/>
      <c r="Q12" s="558"/>
      <c r="R12" s="152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5" outlineLevel="1" x14ac:dyDescent="0.3">
      <c r="A13" s="153"/>
      <c r="B13" s="154"/>
      <c r="C13" s="406"/>
      <c r="D13" s="407"/>
      <c r="E13" s="581"/>
      <c r="F13" s="582"/>
      <c r="G13" s="172"/>
      <c r="H13" s="406"/>
      <c r="I13" s="407"/>
      <c r="J13" s="581"/>
      <c r="K13" s="582"/>
      <c r="L13" s="156"/>
      <c r="M13" s="556"/>
      <c r="N13" s="557"/>
      <c r="O13" s="557"/>
      <c r="P13" s="557"/>
      <c r="Q13" s="558"/>
      <c r="R13" s="152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5" outlineLevel="1" x14ac:dyDescent="0.3">
      <c r="A14" s="153"/>
      <c r="B14" s="154"/>
      <c r="C14" s="406"/>
      <c r="D14" s="407"/>
      <c r="E14" s="581"/>
      <c r="F14" s="582"/>
      <c r="G14" s="172"/>
      <c r="H14" s="406"/>
      <c r="I14" s="407"/>
      <c r="J14" s="581"/>
      <c r="K14" s="582"/>
      <c r="L14" s="156"/>
      <c r="M14" s="556"/>
      <c r="N14" s="557"/>
      <c r="O14" s="557"/>
      <c r="P14" s="557"/>
      <c r="Q14" s="558"/>
      <c r="R14" s="152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15" outlineLevel="1" x14ac:dyDescent="0.3">
      <c r="A15" s="153"/>
      <c r="B15" s="154"/>
      <c r="C15" s="406"/>
      <c r="D15" s="407"/>
      <c r="E15" s="581"/>
      <c r="F15" s="582"/>
      <c r="G15" s="172"/>
      <c r="H15" s="406"/>
      <c r="I15" s="407"/>
      <c r="J15" s="581"/>
      <c r="K15" s="582"/>
      <c r="L15" s="156"/>
      <c r="M15" s="556"/>
      <c r="N15" s="557"/>
      <c r="O15" s="557"/>
      <c r="P15" s="557"/>
      <c r="Q15" s="558"/>
      <c r="R15" s="152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5" outlineLevel="1" x14ac:dyDescent="0.3">
      <c r="A16" s="153"/>
      <c r="B16" s="154"/>
      <c r="C16" s="406"/>
      <c r="D16" s="407"/>
      <c r="E16" s="581"/>
      <c r="F16" s="582"/>
      <c r="G16" s="172"/>
      <c r="H16" s="406"/>
      <c r="I16" s="407"/>
      <c r="J16" s="581"/>
      <c r="K16" s="582"/>
      <c r="L16" s="156"/>
      <c r="M16" s="556"/>
      <c r="N16" s="557"/>
      <c r="O16" s="557"/>
      <c r="P16" s="557"/>
      <c r="Q16" s="558"/>
      <c r="R16" s="152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ht="15" outlineLevel="1" x14ac:dyDescent="0.3">
      <c r="A17" s="153"/>
      <c r="B17" s="154"/>
      <c r="C17" s="406"/>
      <c r="D17" s="407"/>
      <c r="E17" s="581"/>
      <c r="F17" s="582"/>
      <c r="G17" s="172"/>
      <c r="H17" s="406"/>
      <c r="I17" s="407"/>
      <c r="J17" s="581"/>
      <c r="K17" s="582"/>
      <c r="L17" s="156"/>
      <c r="M17" s="556"/>
      <c r="N17" s="557"/>
      <c r="O17" s="557"/>
      <c r="P17" s="557"/>
      <c r="Q17" s="558"/>
      <c r="R17" s="152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15" outlineLevel="1" x14ac:dyDescent="0.3">
      <c r="A18" s="153"/>
      <c r="B18" s="154"/>
      <c r="C18" s="406"/>
      <c r="D18" s="407"/>
      <c r="E18" s="581"/>
      <c r="F18" s="582"/>
      <c r="G18" s="172"/>
      <c r="H18" s="406"/>
      <c r="I18" s="407"/>
      <c r="J18" s="581"/>
      <c r="K18" s="582"/>
      <c r="L18" s="156"/>
      <c r="M18" s="556"/>
      <c r="N18" s="557"/>
      <c r="O18" s="557"/>
      <c r="P18" s="557"/>
      <c r="Q18" s="558"/>
      <c r="R18" s="1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15" outlineLevel="1" x14ac:dyDescent="0.3">
      <c r="A19" s="153"/>
      <c r="B19" s="154"/>
      <c r="C19" s="406"/>
      <c r="D19" s="407"/>
      <c r="E19" s="581"/>
      <c r="F19" s="582"/>
      <c r="G19" s="172"/>
      <c r="H19" s="406"/>
      <c r="I19" s="407"/>
      <c r="J19" s="581"/>
      <c r="K19" s="582"/>
      <c r="L19" s="156"/>
      <c r="M19" s="556"/>
      <c r="N19" s="557"/>
      <c r="O19" s="557"/>
      <c r="P19" s="557"/>
      <c r="Q19" s="558"/>
      <c r="R19" s="152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15" outlineLevel="1" x14ac:dyDescent="0.3">
      <c r="A20" s="153"/>
      <c r="B20" s="154"/>
      <c r="C20" s="408"/>
      <c r="D20" s="409"/>
      <c r="E20" s="592"/>
      <c r="F20" s="593"/>
      <c r="G20" s="173"/>
      <c r="H20" s="408"/>
      <c r="I20" s="409"/>
      <c r="J20" s="592"/>
      <c r="K20" s="593"/>
      <c r="L20" s="156"/>
      <c r="M20" s="594"/>
      <c r="N20" s="595"/>
      <c r="O20" s="595"/>
      <c r="P20" s="595"/>
      <c r="Q20" s="596"/>
      <c r="R20" s="152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23.25" outlineLevel="1" thickBot="1" x14ac:dyDescent="0.5">
      <c r="A21" s="174" t="s">
        <v>94</v>
      </c>
      <c r="B21" s="17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2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19.5" outlineLevel="1" thickBot="1" x14ac:dyDescent="0.45">
      <c r="A22" s="153"/>
      <c r="B22" s="154"/>
      <c r="C22" s="597" t="s">
        <v>95</v>
      </c>
      <c r="D22" s="598"/>
      <c r="E22" s="598"/>
      <c r="F22" s="599"/>
      <c r="G22" s="169"/>
      <c r="H22" s="600">
        <v>2020</v>
      </c>
      <c r="I22" s="601"/>
      <c r="J22" s="601"/>
      <c r="K22" s="602"/>
      <c r="L22" s="603" t="s">
        <v>96</v>
      </c>
      <c r="M22" s="604"/>
      <c r="N22" s="605">
        <f>+H22-1</f>
        <v>2019</v>
      </c>
      <c r="O22" s="606"/>
      <c r="P22" s="606"/>
      <c r="Q22" s="607"/>
      <c r="R22" s="152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15" customHeight="1" outlineLevel="1" x14ac:dyDescent="0.3">
      <c r="A23" s="153"/>
      <c r="B23" s="154"/>
      <c r="C23" s="624" t="s">
        <v>97</v>
      </c>
      <c r="D23" s="625"/>
      <c r="E23" s="628" t="s">
        <v>89</v>
      </c>
      <c r="F23" s="629"/>
      <c r="G23" s="630" t="s">
        <v>98</v>
      </c>
      <c r="H23" s="631">
        <f>Balance!D43</f>
        <v>1491000</v>
      </c>
      <c r="I23" s="632"/>
      <c r="J23" s="614">
        <f>+H23/H24</f>
        <v>1.2322314049586778</v>
      </c>
      <c r="K23" s="633">
        <v>1.7</v>
      </c>
      <c r="L23" s="608" t="str">
        <f>IF(J23&gt;P23,"Mejora","Empeora")</f>
        <v>Mejora</v>
      </c>
      <c r="M23" s="609"/>
      <c r="N23" s="612">
        <f>Balance!F43</f>
        <v>1250500</v>
      </c>
      <c r="O23" s="613"/>
      <c r="P23" s="614">
        <f>+N23/N24</f>
        <v>1.0508403361344538</v>
      </c>
      <c r="Q23" s="616">
        <v>1.7</v>
      </c>
      <c r="R23" s="152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15" outlineLevel="1" x14ac:dyDescent="0.3">
      <c r="A24" s="153"/>
      <c r="B24" s="154"/>
      <c r="C24" s="626"/>
      <c r="D24" s="627"/>
      <c r="E24" s="618" t="s">
        <v>91</v>
      </c>
      <c r="F24" s="619"/>
      <c r="G24" s="630"/>
      <c r="H24" s="620">
        <f>Balance!L54</f>
        <v>1210000</v>
      </c>
      <c r="I24" s="621"/>
      <c r="J24" s="615"/>
      <c r="K24" s="634"/>
      <c r="L24" s="610"/>
      <c r="M24" s="611"/>
      <c r="N24" s="622">
        <f>Balance!N54</f>
        <v>1190000</v>
      </c>
      <c r="O24" s="623"/>
      <c r="P24" s="615"/>
      <c r="Q24" s="617"/>
      <c r="R24" s="152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15" customHeight="1" outlineLevel="1" x14ac:dyDescent="0.3">
      <c r="A25" s="153"/>
      <c r="B25" s="154"/>
      <c r="C25" s="643" t="s">
        <v>99</v>
      </c>
      <c r="D25" s="644"/>
      <c r="E25" s="645" t="s">
        <v>100</v>
      </c>
      <c r="F25" s="646"/>
      <c r="G25" s="630" t="s">
        <v>98</v>
      </c>
      <c r="H25" s="647">
        <f>+(Balance!D43-Balance!D44)</f>
        <v>741000</v>
      </c>
      <c r="I25" s="648"/>
      <c r="J25" s="641">
        <f>+H25/H26</f>
        <v>0.61239669421487608</v>
      </c>
      <c r="K25" s="649">
        <v>1</v>
      </c>
      <c r="L25" s="635" t="str">
        <f>IF(J25&gt;P25,"Mejora","Empeora")</f>
        <v>Mejora</v>
      </c>
      <c r="M25" s="636"/>
      <c r="N25" s="639">
        <f>+(Balance!F43-Balance!F44)</f>
        <v>650500</v>
      </c>
      <c r="O25" s="640"/>
      <c r="P25" s="641">
        <f>+N25/N26</f>
        <v>0.54663865546218482</v>
      </c>
      <c r="Q25" s="642">
        <v>1</v>
      </c>
      <c r="R25" s="152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5" customHeight="1" outlineLevel="1" x14ac:dyDescent="0.3">
      <c r="A26" s="153"/>
      <c r="B26" s="154"/>
      <c r="C26" s="626"/>
      <c r="D26" s="627"/>
      <c r="E26" s="618" t="s">
        <v>91</v>
      </c>
      <c r="F26" s="619"/>
      <c r="G26" s="630"/>
      <c r="H26" s="620">
        <f>Balance!L54</f>
        <v>1210000</v>
      </c>
      <c r="I26" s="621"/>
      <c r="J26" s="615"/>
      <c r="K26" s="634"/>
      <c r="L26" s="637"/>
      <c r="M26" s="638"/>
      <c r="N26" s="622">
        <f>Balance!N54</f>
        <v>1190000</v>
      </c>
      <c r="O26" s="623"/>
      <c r="P26" s="615"/>
      <c r="Q26" s="617"/>
      <c r="R26" s="152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15" customHeight="1" outlineLevel="1" x14ac:dyDescent="0.3">
      <c r="A27" s="153"/>
      <c r="B27" s="154"/>
      <c r="C27" s="657" t="s">
        <v>101</v>
      </c>
      <c r="D27" s="658"/>
      <c r="E27" s="645" t="s">
        <v>102</v>
      </c>
      <c r="F27" s="646"/>
      <c r="G27" s="630" t="s">
        <v>98</v>
      </c>
      <c r="H27" s="647">
        <f>Balance!D82</f>
        <v>126000</v>
      </c>
      <c r="I27" s="648"/>
      <c r="J27" s="641">
        <f>+H27/H28</f>
        <v>0.10413223140495868</v>
      </c>
      <c r="K27" s="649">
        <v>0.3</v>
      </c>
      <c r="L27" s="635" t="str">
        <f>IF(J27&gt;P27,"Mejora","Empeora")</f>
        <v>Empeora</v>
      </c>
      <c r="M27" s="636"/>
      <c r="N27" s="639">
        <f>Balance!F82</f>
        <v>200500</v>
      </c>
      <c r="O27" s="640"/>
      <c r="P27" s="641">
        <f>+N27/N28</f>
        <v>0.16848739495798321</v>
      </c>
      <c r="Q27" s="642">
        <v>0.3</v>
      </c>
      <c r="R27" s="152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16.5" customHeight="1" outlineLevel="1" thickBot="1" x14ac:dyDescent="0.35">
      <c r="A28" s="153"/>
      <c r="B28" s="154"/>
      <c r="C28" s="659"/>
      <c r="D28" s="660"/>
      <c r="E28" s="651" t="s">
        <v>91</v>
      </c>
      <c r="F28" s="652"/>
      <c r="G28" s="630"/>
      <c r="H28" s="653">
        <f>Balance!L54</f>
        <v>1210000</v>
      </c>
      <c r="I28" s="654"/>
      <c r="J28" s="641"/>
      <c r="K28" s="661"/>
      <c r="L28" s="610"/>
      <c r="M28" s="611"/>
      <c r="N28" s="655">
        <f>Balance!N54</f>
        <v>1190000</v>
      </c>
      <c r="O28" s="656"/>
      <c r="P28" s="641"/>
      <c r="Q28" s="650"/>
      <c r="R28" s="152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16.5" customHeight="1" outlineLevel="1" x14ac:dyDescent="0.3">
      <c r="A29" s="176"/>
      <c r="B29" s="154"/>
      <c r="C29" s="678" t="s">
        <v>103</v>
      </c>
      <c r="D29" s="679"/>
      <c r="E29" s="682" t="s">
        <v>104</v>
      </c>
      <c r="F29" s="683"/>
      <c r="G29" s="630" t="s">
        <v>98</v>
      </c>
      <c r="H29" s="684">
        <f>+Balance!L3</f>
        <v>264000</v>
      </c>
      <c r="I29" s="667"/>
      <c r="J29" s="685">
        <f>+H29/H30</f>
        <v>0.10256410256410256</v>
      </c>
      <c r="K29" s="687">
        <v>0.2</v>
      </c>
      <c r="L29" s="662" t="str">
        <f>IF(J29&gt;P29,"Mejora","Empeora")</f>
        <v>Mejora</v>
      </c>
      <c r="M29" s="663"/>
      <c r="N29" s="666">
        <f>Balance!N3</f>
        <v>60500</v>
      </c>
      <c r="O29" s="667"/>
      <c r="P29" s="668">
        <f>+N29/N30</f>
        <v>2.7002901138138809E-2</v>
      </c>
      <c r="Q29" s="670">
        <v>0.2</v>
      </c>
      <c r="R29" s="152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15" customHeight="1" outlineLevel="1" x14ac:dyDescent="0.3">
      <c r="A30" s="153"/>
      <c r="B30" s="154"/>
      <c r="C30" s="680"/>
      <c r="D30" s="681"/>
      <c r="E30" s="672" t="s">
        <v>105</v>
      </c>
      <c r="F30" s="673"/>
      <c r="G30" s="630"/>
      <c r="H30" s="674">
        <f>Balance!L90</f>
        <v>2574000</v>
      </c>
      <c r="I30" s="675"/>
      <c r="J30" s="686"/>
      <c r="K30" s="688"/>
      <c r="L30" s="664"/>
      <c r="M30" s="665"/>
      <c r="N30" s="676">
        <f>Balance!N90</f>
        <v>2240500</v>
      </c>
      <c r="O30" s="677"/>
      <c r="P30" s="669"/>
      <c r="Q30" s="671"/>
      <c r="R30" s="152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16.5" customHeight="1" outlineLevel="1" x14ac:dyDescent="0.3">
      <c r="A31" s="153"/>
      <c r="B31" s="154"/>
      <c r="C31" s="695" t="s">
        <v>107</v>
      </c>
      <c r="D31" s="696"/>
      <c r="E31" s="697" t="s">
        <v>108</v>
      </c>
      <c r="F31" s="698"/>
      <c r="G31" s="630" t="s">
        <v>98</v>
      </c>
      <c r="H31" s="699">
        <f>+(Balance!L33+Balance!L54)</f>
        <v>2310000</v>
      </c>
      <c r="I31" s="700"/>
      <c r="J31" s="693">
        <f>+H31/H32</f>
        <v>0.89743589743589747</v>
      </c>
      <c r="K31" s="701">
        <v>0.6</v>
      </c>
      <c r="L31" s="689" t="str">
        <f>IF(J31&lt;P31,"Mejora","Empeora")</f>
        <v>Mejora</v>
      </c>
      <c r="M31" s="690"/>
      <c r="N31" s="691">
        <f>+(Balance!N33+Balance!N54)</f>
        <v>2180000</v>
      </c>
      <c r="O31" s="692"/>
      <c r="P31" s="693">
        <f>+N31/N32</f>
        <v>0.97299709886186114</v>
      </c>
      <c r="Q31" s="694">
        <v>0.6</v>
      </c>
      <c r="R31" s="152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5" customHeight="1" outlineLevel="1" x14ac:dyDescent="0.3">
      <c r="A32" s="153"/>
      <c r="B32" s="154"/>
      <c r="C32" s="680"/>
      <c r="D32" s="681"/>
      <c r="E32" s="672" t="s">
        <v>93</v>
      </c>
      <c r="F32" s="673"/>
      <c r="G32" s="630"/>
      <c r="H32" s="674">
        <f>Balance!L90</f>
        <v>2574000</v>
      </c>
      <c r="I32" s="675"/>
      <c r="J32" s="686"/>
      <c r="K32" s="688"/>
      <c r="L32" s="664"/>
      <c r="M32" s="665"/>
      <c r="N32" s="676">
        <f>Balance!N90</f>
        <v>2240500</v>
      </c>
      <c r="O32" s="677"/>
      <c r="P32" s="686"/>
      <c r="Q32" s="671"/>
      <c r="R32" s="152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15" customHeight="1" outlineLevel="1" x14ac:dyDescent="0.3">
      <c r="A33" s="153"/>
      <c r="B33" s="154"/>
      <c r="C33" s="695" t="s">
        <v>109</v>
      </c>
      <c r="D33" s="696"/>
      <c r="E33" s="697" t="s">
        <v>110</v>
      </c>
      <c r="F33" s="698"/>
      <c r="G33" s="630" t="s">
        <v>98</v>
      </c>
      <c r="H33" s="707">
        <f>+Balance!L54</f>
        <v>1210000</v>
      </c>
      <c r="I33" s="708"/>
      <c r="J33" s="693">
        <f>+H33/H34</f>
        <v>0.47008547008547008</v>
      </c>
      <c r="K33" s="709">
        <v>0.4</v>
      </c>
      <c r="L33" s="702" t="str">
        <f>IF(J33&lt;P33,"Mejora","Empeora")</f>
        <v>Mejora</v>
      </c>
      <c r="M33" s="703"/>
      <c r="N33" s="704">
        <f>Balance!N54</f>
        <v>1190000</v>
      </c>
      <c r="O33" s="705"/>
      <c r="P33" s="693">
        <f>+N33/N34</f>
        <v>0.53113144387413525</v>
      </c>
      <c r="Q33" s="706">
        <v>0.4</v>
      </c>
      <c r="R33" s="152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6.5" customHeight="1" outlineLevel="1" thickBot="1" x14ac:dyDescent="0.35">
      <c r="A34" s="153"/>
      <c r="B34" s="154"/>
      <c r="C34" s="680"/>
      <c r="D34" s="681"/>
      <c r="E34" s="672" t="s">
        <v>93</v>
      </c>
      <c r="F34" s="673"/>
      <c r="G34" s="630"/>
      <c r="H34" s="674">
        <f>Balance!L90</f>
        <v>2574000</v>
      </c>
      <c r="I34" s="675"/>
      <c r="J34" s="686"/>
      <c r="K34" s="688"/>
      <c r="L34" s="664"/>
      <c r="M34" s="665"/>
      <c r="N34" s="676">
        <f>Balance!N90</f>
        <v>2240500</v>
      </c>
      <c r="O34" s="677"/>
      <c r="P34" s="686"/>
      <c r="Q34" s="671"/>
      <c r="R34" s="152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5" customHeight="1" outlineLevel="1" x14ac:dyDescent="0.3">
      <c r="A35" s="717">
        <f>VLOOKUP(Q1,'Datos de Control'!F2:I13,4)</f>
        <v>304</v>
      </c>
      <c r="B35" s="718"/>
      <c r="C35" s="719" t="s">
        <v>113</v>
      </c>
      <c r="D35" s="720"/>
      <c r="E35" s="723" t="s">
        <v>114</v>
      </c>
      <c r="F35" s="724"/>
      <c r="G35" s="177" t="s">
        <v>98</v>
      </c>
      <c r="H35" s="725">
        <f>+Balance!D51*Ratios!A35</f>
        <v>182400000</v>
      </c>
      <c r="I35" s="726"/>
      <c r="J35" s="727">
        <f>+H35/H36</f>
        <v>60.8</v>
      </c>
      <c r="K35" s="729">
        <v>60</v>
      </c>
      <c r="L35" s="748" t="str">
        <f>IF(J35&lt;P35,"Mejora","Empeora")</f>
        <v>Mejora</v>
      </c>
      <c r="M35" s="749"/>
      <c r="N35" s="752">
        <f>Balance!F51*A35</f>
        <v>136800000</v>
      </c>
      <c r="O35" s="726"/>
      <c r="P35" s="727">
        <f>+N35/N36</f>
        <v>62.18181818181818</v>
      </c>
      <c r="Q35" s="710">
        <v>60</v>
      </c>
      <c r="R35" s="152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5.75" customHeight="1" outlineLevel="1" x14ac:dyDescent="0.3">
      <c r="A36" s="717"/>
      <c r="B36" s="718"/>
      <c r="C36" s="721"/>
      <c r="D36" s="722"/>
      <c r="E36" s="712" t="s">
        <v>115</v>
      </c>
      <c r="F36" s="713"/>
      <c r="G36" s="177"/>
      <c r="H36" s="714">
        <v>3000000</v>
      </c>
      <c r="I36" s="715"/>
      <c r="J36" s="728"/>
      <c r="K36" s="730"/>
      <c r="L36" s="750"/>
      <c r="M36" s="751"/>
      <c r="N36" s="716">
        <v>2200000</v>
      </c>
      <c r="O36" s="715"/>
      <c r="P36" s="728"/>
      <c r="Q36" s="711"/>
      <c r="R36" s="152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5" customHeight="1" outlineLevel="1" x14ac:dyDescent="0.3">
      <c r="A37" s="717"/>
      <c r="B37" s="718"/>
      <c r="C37" s="731" t="s">
        <v>116</v>
      </c>
      <c r="D37" s="732"/>
      <c r="E37" s="733" t="s">
        <v>117</v>
      </c>
      <c r="F37" s="734"/>
      <c r="G37" s="630" t="s">
        <v>98</v>
      </c>
      <c r="H37" s="735">
        <f>Balance!L73*Ratios!A35</f>
        <v>106400000</v>
      </c>
      <c r="I37" s="736"/>
      <c r="J37" s="753">
        <f>+H37/H38</f>
        <v>44.333333333333336</v>
      </c>
      <c r="K37" s="754">
        <v>90</v>
      </c>
      <c r="L37" s="755" t="str">
        <f>IF(J37&gt;P37,"Mejora","Empeora")</f>
        <v>Empeora</v>
      </c>
      <c r="M37" s="756"/>
      <c r="N37" s="757">
        <f>Balance!N60*Ratios!A35</f>
        <v>167200000</v>
      </c>
      <c r="O37" s="736"/>
      <c r="P37" s="753">
        <f>+N37/N38</f>
        <v>92.888888888888886</v>
      </c>
      <c r="Q37" s="758">
        <v>90</v>
      </c>
      <c r="R37" s="152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16.5" customHeight="1" outlineLevel="1" x14ac:dyDescent="0.3">
      <c r="A38" s="717"/>
      <c r="B38" s="718"/>
      <c r="C38" s="721"/>
      <c r="D38" s="722"/>
      <c r="E38" s="712" t="s">
        <v>118</v>
      </c>
      <c r="F38" s="713"/>
      <c r="G38" s="630"/>
      <c r="H38" s="714">
        <v>2400000</v>
      </c>
      <c r="I38" s="715"/>
      <c r="J38" s="728"/>
      <c r="K38" s="730"/>
      <c r="L38" s="750"/>
      <c r="M38" s="751"/>
      <c r="N38" s="716">
        <v>1800000</v>
      </c>
      <c r="O38" s="715"/>
      <c r="P38" s="728"/>
      <c r="Q38" s="711"/>
      <c r="R38" s="152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5" customHeight="1" outlineLevel="1" x14ac:dyDescent="0.3">
      <c r="A39" s="153"/>
      <c r="B39" s="154"/>
      <c r="C39" s="731" t="s">
        <v>1060</v>
      </c>
      <c r="D39" s="732"/>
      <c r="E39" s="769" t="s">
        <v>1061</v>
      </c>
      <c r="F39" s="770"/>
      <c r="G39" s="630" t="s">
        <v>98</v>
      </c>
      <c r="H39" s="871">
        <f>+(3000000/A35)*J39</f>
        <v>-162499.99999999994</v>
      </c>
      <c r="I39" s="872"/>
      <c r="J39" s="761">
        <f>+J37-J35</f>
        <v>-16.466666666666661</v>
      </c>
      <c r="K39" s="763">
        <v>0.4</v>
      </c>
      <c r="L39" s="755" t="str">
        <f>IF(J39&gt;P39,"Mejora","Empeora")</f>
        <v>Empeora</v>
      </c>
      <c r="M39" s="756"/>
      <c r="N39" s="875">
        <f>+(2200000/A35)*P39</f>
        <v>222222.22222222219</v>
      </c>
      <c r="O39" s="872"/>
      <c r="P39" s="761">
        <f>+P37-P35</f>
        <v>30.707070707070706</v>
      </c>
      <c r="Q39" s="767">
        <v>0.4</v>
      </c>
      <c r="R39" s="152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16.5" customHeight="1" outlineLevel="1" thickBot="1" x14ac:dyDescent="0.35">
      <c r="A40" s="153"/>
      <c r="B40" s="154"/>
      <c r="C40" s="759"/>
      <c r="D40" s="760"/>
      <c r="E40" s="771"/>
      <c r="F40" s="772"/>
      <c r="G40" s="630"/>
      <c r="H40" s="873"/>
      <c r="I40" s="874"/>
      <c r="J40" s="762"/>
      <c r="K40" s="764"/>
      <c r="L40" s="765"/>
      <c r="M40" s="766"/>
      <c r="N40" s="876"/>
      <c r="O40" s="874"/>
      <c r="P40" s="762"/>
      <c r="Q40" s="768"/>
      <c r="R40" s="152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16.5" customHeight="1" outlineLevel="1" x14ac:dyDescent="0.3">
      <c r="A41" s="153"/>
      <c r="B41" s="154"/>
      <c r="C41" s="850" t="s">
        <v>1062</v>
      </c>
      <c r="D41" s="851"/>
      <c r="E41" s="852" t="s">
        <v>111</v>
      </c>
      <c r="F41" s="853"/>
      <c r="G41" s="630" t="s">
        <v>98</v>
      </c>
      <c r="H41" s="854">
        <f>Balance!L29</f>
        <v>61600</v>
      </c>
      <c r="I41" s="855"/>
      <c r="J41" s="856">
        <f>+H41/H42</f>
        <v>0.23333333333333334</v>
      </c>
      <c r="K41" s="857">
        <v>0.15</v>
      </c>
      <c r="L41" s="859" t="str">
        <f>IF(J41&gt;P41,"Mejora","Empeora")</f>
        <v>Empeora</v>
      </c>
      <c r="M41" s="860"/>
      <c r="N41" s="863">
        <f>Balance!N29</f>
        <v>46100</v>
      </c>
      <c r="O41" s="864"/>
      <c r="P41" s="856">
        <f>+N41/N42</f>
        <v>0.76198347107438014</v>
      </c>
      <c r="Q41" s="896">
        <v>0.15</v>
      </c>
      <c r="R41" s="152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15" customHeight="1" outlineLevel="1" x14ac:dyDescent="0.3">
      <c r="A42" s="153"/>
      <c r="B42" s="154"/>
      <c r="C42" s="739"/>
      <c r="D42" s="740"/>
      <c r="E42" s="865" t="s">
        <v>112</v>
      </c>
      <c r="F42" s="866"/>
      <c r="G42" s="630"/>
      <c r="H42" s="867">
        <f>Balance!L3</f>
        <v>264000</v>
      </c>
      <c r="I42" s="868"/>
      <c r="J42" s="744"/>
      <c r="K42" s="858"/>
      <c r="L42" s="861"/>
      <c r="M42" s="862"/>
      <c r="N42" s="869">
        <f>Balance!N3</f>
        <v>60500</v>
      </c>
      <c r="O42" s="870"/>
      <c r="P42" s="744"/>
      <c r="Q42" s="897"/>
      <c r="R42" s="152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15" customHeight="1" outlineLevel="1" x14ac:dyDescent="0.3">
      <c r="A43" s="153"/>
      <c r="B43" s="154"/>
      <c r="C43" s="737" t="s">
        <v>1063</v>
      </c>
      <c r="D43" s="738"/>
      <c r="E43" s="877" t="s">
        <v>111</v>
      </c>
      <c r="F43" s="878"/>
      <c r="G43" s="630" t="s">
        <v>98</v>
      </c>
      <c r="H43" s="741">
        <f>Balance!L29</f>
        <v>61600</v>
      </c>
      <c r="I43" s="742"/>
      <c r="J43" s="743">
        <f>+H43/H44</f>
        <v>5.6879039704524466E-2</v>
      </c>
      <c r="K43" s="745">
        <v>0.15</v>
      </c>
      <c r="L43" s="746" t="str">
        <f>IF(J43&gt;P43,"Mejora","Empeora")</f>
        <v>Mejora</v>
      </c>
      <c r="M43" s="747"/>
      <c r="N43" s="898">
        <f>Balance!N29</f>
        <v>46100</v>
      </c>
      <c r="O43" s="899"/>
      <c r="P43" s="743">
        <f>+N43/N44</f>
        <v>4.6565656565656567E-2</v>
      </c>
      <c r="Q43" s="881">
        <v>0.15</v>
      </c>
      <c r="R43" s="152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16.5" customHeight="1" outlineLevel="1" x14ac:dyDescent="0.3">
      <c r="A44" s="153"/>
      <c r="B44" s="154"/>
      <c r="C44" s="739"/>
      <c r="D44" s="740"/>
      <c r="E44" s="879" t="s">
        <v>129</v>
      </c>
      <c r="F44" s="880"/>
      <c r="G44" s="630"/>
      <c r="H44" s="882">
        <f>(Balance!D4+Balance!D13+Balance!D26)</f>
        <v>1083000</v>
      </c>
      <c r="I44" s="883"/>
      <c r="J44" s="744"/>
      <c r="K44" s="745"/>
      <c r="L44" s="746"/>
      <c r="M44" s="747"/>
      <c r="N44" s="884">
        <f>(Balance!F4+Balance!F13+Balance!F26)</f>
        <v>990000</v>
      </c>
      <c r="O44" s="885"/>
      <c r="P44" s="744"/>
      <c r="Q44" s="881"/>
      <c r="R44" s="152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5" customHeight="1" outlineLevel="1" x14ac:dyDescent="0.3">
      <c r="A45" s="153"/>
      <c r="B45" s="154"/>
      <c r="C45" s="818" t="s">
        <v>1064</v>
      </c>
      <c r="D45" s="819"/>
      <c r="E45" s="877" t="s">
        <v>115</v>
      </c>
      <c r="F45" s="878"/>
      <c r="G45" s="630" t="s">
        <v>98</v>
      </c>
      <c r="H45" s="822">
        <v>3000000</v>
      </c>
      <c r="I45" s="823"/>
      <c r="J45" s="824">
        <f>+H45/H46</f>
        <v>4</v>
      </c>
      <c r="K45" s="826">
        <v>1</v>
      </c>
      <c r="L45" s="828" t="str">
        <f>IF(J45&gt;P45,"Mejora","Empeora")</f>
        <v>Mejora</v>
      </c>
      <c r="M45" s="829"/>
      <c r="N45" s="886">
        <v>2200000</v>
      </c>
      <c r="O45" s="887"/>
      <c r="P45" s="824">
        <f>+N45/N46</f>
        <v>3.6666666666666665</v>
      </c>
      <c r="Q45" s="888">
        <v>1</v>
      </c>
      <c r="R45" s="152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16.5" customHeight="1" outlineLevel="1" thickBot="1" x14ac:dyDescent="0.35">
      <c r="A46" s="153"/>
      <c r="B46" s="154"/>
      <c r="C46" s="820"/>
      <c r="D46" s="821"/>
      <c r="E46" s="894" t="s">
        <v>974</v>
      </c>
      <c r="F46" s="895"/>
      <c r="G46" s="630"/>
      <c r="H46" s="890">
        <f>Balance!D44</f>
        <v>750000</v>
      </c>
      <c r="I46" s="891"/>
      <c r="J46" s="825"/>
      <c r="K46" s="827"/>
      <c r="L46" s="830"/>
      <c r="M46" s="831"/>
      <c r="N46" s="892">
        <f>Balance!F44</f>
        <v>600000</v>
      </c>
      <c r="O46" s="893"/>
      <c r="P46" s="825"/>
      <c r="Q46" s="889"/>
      <c r="R46" s="152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x14ac:dyDescent="0.3">
      <c r="A47" s="178"/>
      <c r="B47" s="179"/>
      <c r="C47" s="180"/>
      <c r="D47" s="180"/>
      <c r="E47" s="181"/>
      <c r="F47" s="181"/>
      <c r="G47" s="181"/>
      <c r="H47" s="182"/>
      <c r="I47" s="182"/>
      <c r="J47" s="183"/>
      <c r="K47" s="184"/>
      <c r="L47" s="182"/>
      <c r="M47" s="185"/>
      <c r="N47" s="185"/>
      <c r="O47" s="186"/>
      <c r="P47" s="182"/>
      <c r="Q47" s="182"/>
      <c r="R47" s="187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16.5" outlineLevel="1" thickBot="1" x14ac:dyDescent="0.35">
      <c r="A48" s="153"/>
      <c r="B48" s="154"/>
      <c r="C48" s="188"/>
      <c r="D48" s="188"/>
      <c r="E48" s="177"/>
      <c r="F48" s="177"/>
      <c r="G48" s="177"/>
      <c r="H48" s="156"/>
      <c r="I48" s="156"/>
      <c r="J48" s="189"/>
      <c r="K48" s="190"/>
      <c r="L48" s="156"/>
      <c r="M48" s="191"/>
      <c r="N48" s="191"/>
      <c r="O48" s="192"/>
      <c r="P48" s="156"/>
      <c r="Q48" s="156"/>
      <c r="R48" s="152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20.25" outlineLevel="1" thickBot="1" x14ac:dyDescent="0.45">
      <c r="A49" s="193"/>
      <c r="B49" s="194"/>
      <c r="C49" s="784" t="s">
        <v>119</v>
      </c>
      <c r="D49" s="785"/>
      <c r="E49" s="785"/>
      <c r="F49" s="785"/>
      <c r="G49" s="785"/>
      <c r="H49" s="785"/>
      <c r="I49" s="195">
        <f>Q1</f>
        <v>10</v>
      </c>
      <c r="J49" s="156"/>
      <c r="K49" s="786" t="s">
        <v>120</v>
      </c>
      <c r="L49" s="787"/>
      <c r="M49" s="787"/>
      <c r="N49" s="787"/>
      <c r="O49" s="787"/>
      <c r="P49" s="787"/>
      <c r="Q49" s="788"/>
      <c r="R49" s="152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18.75" outlineLevel="1" thickBot="1" x14ac:dyDescent="0.35">
      <c r="A50" s="193"/>
      <c r="B50" s="194"/>
      <c r="C50" s="789" t="s">
        <v>86</v>
      </c>
      <c r="D50" s="790"/>
      <c r="E50" s="790"/>
      <c r="F50" s="196" t="s">
        <v>121</v>
      </c>
      <c r="G50" s="197"/>
      <c r="H50" s="196" t="s">
        <v>122</v>
      </c>
      <c r="I50" s="198" t="s">
        <v>123</v>
      </c>
      <c r="J50" s="156"/>
      <c r="K50" s="791" t="s">
        <v>14</v>
      </c>
      <c r="L50" s="792"/>
      <c r="M50" s="199" t="s">
        <v>124</v>
      </c>
      <c r="N50" s="199" t="s">
        <v>125</v>
      </c>
      <c r="O50" s="199" t="s">
        <v>126</v>
      </c>
      <c r="P50" s="200" t="s">
        <v>127</v>
      </c>
      <c r="Q50" s="201" t="s">
        <v>128</v>
      </c>
      <c r="R50" s="152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ht="18" outlineLevel="1" x14ac:dyDescent="0.3">
      <c r="A51" s="193"/>
      <c r="B51" s="194"/>
      <c r="C51" s="773" t="s">
        <v>129</v>
      </c>
      <c r="D51" s="774"/>
      <c r="E51" s="775"/>
      <c r="F51" s="202"/>
      <c r="G51" s="203"/>
      <c r="H51" s="204"/>
      <c r="I51" s="205"/>
      <c r="J51" s="156"/>
      <c r="K51" s="776">
        <v>2016</v>
      </c>
      <c r="L51" s="777"/>
      <c r="M51" s="206">
        <v>0</v>
      </c>
      <c r="N51" s="206">
        <v>0</v>
      </c>
      <c r="O51" s="207">
        <v>0</v>
      </c>
      <c r="P51" s="208">
        <v>0</v>
      </c>
      <c r="Q51" s="209">
        <v>0</v>
      </c>
      <c r="R51" s="152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ht="17.25" outlineLevel="1" x14ac:dyDescent="0.3">
      <c r="A52" s="193"/>
      <c r="B52" s="194"/>
      <c r="C52" s="210">
        <v>1</v>
      </c>
      <c r="D52" s="778" t="str">
        <f>VLOOKUP(C52,'Datos de Control'!$C$2:$D$509,2)</f>
        <v>Financiación básica</v>
      </c>
      <c r="E52" s="778"/>
      <c r="F52" s="211">
        <v>0</v>
      </c>
      <c r="G52" s="212"/>
      <c r="H52" s="211">
        <v>0</v>
      </c>
      <c r="I52" s="213">
        <f>+H52-F52</f>
        <v>0</v>
      </c>
      <c r="J52" s="156"/>
      <c r="K52" s="779">
        <v>2017</v>
      </c>
      <c r="L52" s="780"/>
      <c r="M52" s="206">
        <v>0</v>
      </c>
      <c r="N52" s="206">
        <v>0</v>
      </c>
      <c r="O52" s="207">
        <v>0</v>
      </c>
      <c r="P52" s="214">
        <v>0</v>
      </c>
      <c r="Q52" s="215">
        <v>0</v>
      </c>
      <c r="R52" s="152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ht="17.25" outlineLevel="1" x14ac:dyDescent="0.3">
      <c r="A53" s="193"/>
      <c r="B53" s="194"/>
      <c r="C53" s="781"/>
      <c r="D53" s="782"/>
      <c r="E53" s="783"/>
      <c r="F53" s="216"/>
      <c r="G53" s="217"/>
      <c r="H53" s="218"/>
      <c r="I53" s="219"/>
      <c r="J53" s="156"/>
      <c r="K53" s="779">
        <v>2018</v>
      </c>
      <c r="L53" s="780"/>
      <c r="M53" s="206">
        <v>0</v>
      </c>
      <c r="N53" s="206">
        <v>0</v>
      </c>
      <c r="O53" s="207">
        <v>0</v>
      </c>
      <c r="P53" s="214">
        <v>0</v>
      </c>
      <c r="Q53" s="215">
        <v>0</v>
      </c>
      <c r="R53" s="152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ht="18" outlineLevel="1" thickBot="1" x14ac:dyDescent="0.35">
      <c r="A54" s="193"/>
      <c r="B54" s="194"/>
      <c r="C54" s="798" t="s">
        <v>130</v>
      </c>
      <c r="D54" s="799"/>
      <c r="E54" s="800"/>
      <c r="F54" s="220">
        <f>SUM(F52:F53)</f>
        <v>0</v>
      </c>
      <c r="G54" s="217"/>
      <c r="H54" s="220">
        <f>SUM(H52:H53)</f>
        <v>0</v>
      </c>
      <c r="I54" s="221">
        <f>SUM(I52:I53)</f>
        <v>0</v>
      </c>
      <c r="J54" s="156"/>
      <c r="K54" s="779">
        <v>2019</v>
      </c>
      <c r="L54" s="780"/>
      <c r="M54" s="222">
        <v>0</v>
      </c>
      <c r="N54" s="222">
        <v>0</v>
      </c>
      <c r="O54" s="223">
        <v>0</v>
      </c>
      <c r="P54" s="214">
        <v>0</v>
      </c>
      <c r="Q54" s="215">
        <v>0</v>
      </c>
      <c r="R54" s="152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8.75" outlineLevel="1" thickTop="1" x14ac:dyDescent="0.3">
      <c r="A55" s="193"/>
      <c r="B55" s="194"/>
      <c r="C55" s="801" t="s">
        <v>131</v>
      </c>
      <c r="D55" s="802"/>
      <c r="E55" s="803"/>
      <c r="F55" s="218"/>
      <c r="G55" s="217"/>
      <c r="H55" s="218"/>
      <c r="I55" s="219"/>
      <c r="J55" s="156"/>
      <c r="K55" s="779">
        <v>2020</v>
      </c>
      <c r="L55" s="780"/>
      <c r="M55" s="222">
        <v>0</v>
      </c>
      <c r="N55" s="222">
        <v>0</v>
      </c>
      <c r="O55" s="223">
        <v>0</v>
      </c>
      <c r="P55" s="214">
        <v>0</v>
      </c>
      <c r="Q55" s="215">
        <v>0</v>
      </c>
      <c r="R55" s="152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outlineLevel="1" x14ac:dyDescent="0.3">
      <c r="A56" s="193"/>
      <c r="B56" s="194"/>
      <c r="C56" s="224">
        <v>3</v>
      </c>
      <c r="D56" s="778" t="str">
        <f>VLOOKUP(C56,'Datos de Control'!$C$2:$D$509,2)</f>
        <v>Existencias</v>
      </c>
      <c r="E56" s="778"/>
      <c r="F56" s="211">
        <v>0</v>
      </c>
      <c r="G56" s="212"/>
      <c r="H56" s="211">
        <v>0</v>
      </c>
      <c r="I56" s="213">
        <f t="shared" ref="I56:I64" si="0">+H56-F56</f>
        <v>0</v>
      </c>
      <c r="J56" s="156"/>
      <c r="K56" s="779"/>
      <c r="L56" s="780"/>
      <c r="M56" s="222"/>
      <c r="N56" s="222"/>
      <c r="O56" s="223"/>
      <c r="P56" s="225"/>
      <c r="Q56" s="225"/>
      <c r="R56" s="152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ht="18" outlineLevel="1" thickBot="1" x14ac:dyDescent="0.35">
      <c r="A57" s="193"/>
      <c r="B57" s="194"/>
      <c r="C57" s="226">
        <v>43</v>
      </c>
      <c r="D57" s="778" t="str">
        <f>VLOOKUP(C57,'Datos de Control'!$C$2:$D$509,2)</f>
        <v>Clientes</v>
      </c>
      <c r="E57" s="778"/>
      <c r="F57" s="211">
        <v>0</v>
      </c>
      <c r="G57" s="212"/>
      <c r="H57" s="211">
        <v>0</v>
      </c>
      <c r="I57" s="213">
        <f t="shared" si="0"/>
        <v>0</v>
      </c>
      <c r="J57" s="156"/>
      <c r="K57" s="838"/>
      <c r="L57" s="839"/>
      <c r="M57" s="227"/>
      <c r="N57" s="227"/>
      <c r="O57" s="228"/>
      <c r="P57" s="229"/>
      <c r="Q57" s="229"/>
      <c r="R57" s="152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ht="18" outlineLevel="1" thickBot="1" x14ac:dyDescent="0.35">
      <c r="A58" s="193"/>
      <c r="B58" s="194"/>
      <c r="C58" s="226">
        <v>44</v>
      </c>
      <c r="D58" s="778" t="str">
        <f>VLOOKUP(C58,'Datos de Control'!$C$2:$D$509,2)</f>
        <v>Deudores varios</v>
      </c>
      <c r="E58" s="778"/>
      <c r="F58" s="211">
        <v>0</v>
      </c>
      <c r="G58" s="212"/>
      <c r="H58" s="211">
        <v>0</v>
      </c>
      <c r="I58" s="213">
        <f t="shared" si="0"/>
        <v>0</v>
      </c>
      <c r="J58" s="156"/>
      <c r="K58" s="189"/>
      <c r="L58" s="190"/>
      <c r="M58" s="156"/>
      <c r="N58" s="191"/>
      <c r="O58" s="191"/>
      <c r="P58" s="156"/>
      <c r="Q58" s="156"/>
      <c r="R58" s="152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ht="20.25" outlineLevel="1" thickBot="1" x14ac:dyDescent="0.45">
      <c r="A59" s="193"/>
      <c r="B59" s="194"/>
      <c r="C59" s="210">
        <v>49</v>
      </c>
      <c r="D59" s="778" t="str">
        <f>VLOOKUP(C59,'Datos de Control'!$C$2:$D$509,2)</f>
        <v>Deterioro del valor de créditos comerciales y proveedores C.P.</v>
      </c>
      <c r="E59" s="778"/>
      <c r="F59" s="211">
        <v>0</v>
      </c>
      <c r="G59" s="212"/>
      <c r="H59" s="211">
        <v>0</v>
      </c>
      <c r="I59" s="213">
        <f t="shared" si="0"/>
        <v>0</v>
      </c>
      <c r="J59" s="156"/>
      <c r="K59" s="793" t="s">
        <v>132</v>
      </c>
      <c r="L59" s="794"/>
      <c r="M59" s="794"/>
      <c r="N59" s="794"/>
      <c r="O59" s="794"/>
      <c r="P59" s="795"/>
      <c r="Q59" s="156"/>
      <c r="R59" s="15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ht="18" outlineLevel="1" thickBot="1" x14ac:dyDescent="0.35">
      <c r="A60" s="193"/>
      <c r="B60" s="194"/>
      <c r="C60" s="210">
        <v>40</v>
      </c>
      <c r="D60" s="778" t="str">
        <f>VLOOKUP(C60,'Datos de Control'!$C$2:$D$509,2)</f>
        <v>Proveedores</v>
      </c>
      <c r="E60" s="778"/>
      <c r="F60" s="211">
        <v>0</v>
      </c>
      <c r="G60" s="212"/>
      <c r="H60" s="211">
        <v>0</v>
      </c>
      <c r="I60" s="213">
        <f t="shared" si="0"/>
        <v>0</v>
      </c>
      <c r="J60" s="156"/>
      <c r="K60" s="796" t="s">
        <v>14</v>
      </c>
      <c r="L60" s="797"/>
      <c r="M60" s="230" t="s">
        <v>133</v>
      </c>
      <c r="N60" s="230" t="s">
        <v>134</v>
      </c>
      <c r="O60" s="231" t="s">
        <v>135</v>
      </c>
      <c r="P60" s="232"/>
      <c r="Q60" s="156"/>
      <c r="R60" s="152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ht="17.25" outlineLevel="1" x14ac:dyDescent="0.3">
      <c r="A61" s="193"/>
      <c r="B61" s="194"/>
      <c r="C61" s="210">
        <v>41</v>
      </c>
      <c r="D61" s="778" t="str">
        <f>VLOOKUP(C61,'Datos de Control'!$C$2:$D$509,2)</f>
        <v>Acreedores diversos</v>
      </c>
      <c r="E61" s="778"/>
      <c r="F61" s="211">
        <v>0</v>
      </c>
      <c r="G61" s="212"/>
      <c r="H61" s="211">
        <v>0</v>
      </c>
      <c r="I61" s="213">
        <f t="shared" si="0"/>
        <v>0</v>
      </c>
      <c r="J61" s="156"/>
      <c r="K61" s="836">
        <v>2016</v>
      </c>
      <c r="L61" s="837"/>
      <c r="M61" s="206">
        <v>0</v>
      </c>
      <c r="N61" s="206">
        <v>0</v>
      </c>
      <c r="O61" s="207">
        <v>0</v>
      </c>
      <c r="P61" s="208">
        <v>0</v>
      </c>
      <c r="Q61" s="156"/>
      <c r="R61" s="152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ht="17.25" outlineLevel="1" x14ac:dyDescent="0.3">
      <c r="A62" s="193"/>
      <c r="B62" s="194"/>
      <c r="C62" s="210">
        <v>46</v>
      </c>
      <c r="D62" s="778" t="str">
        <f>VLOOKUP(C62,'Datos de Control'!$C$2:$D$509,2)</f>
        <v>Personal</v>
      </c>
      <c r="E62" s="778"/>
      <c r="F62" s="211">
        <v>0</v>
      </c>
      <c r="G62" s="212"/>
      <c r="H62" s="211">
        <v>0</v>
      </c>
      <c r="I62" s="213">
        <f t="shared" si="0"/>
        <v>0</v>
      </c>
      <c r="J62" s="156"/>
      <c r="K62" s="832">
        <v>2017</v>
      </c>
      <c r="L62" s="833"/>
      <c r="M62" s="206">
        <v>0</v>
      </c>
      <c r="N62" s="206">
        <v>0</v>
      </c>
      <c r="O62" s="207">
        <v>0</v>
      </c>
      <c r="P62" s="214">
        <v>0</v>
      </c>
      <c r="Q62" s="156"/>
      <c r="R62" s="152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ht="17.25" outlineLevel="1" x14ac:dyDescent="0.3">
      <c r="A63" s="193"/>
      <c r="B63" s="194"/>
      <c r="C63" s="210">
        <v>47</v>
      </c>
      <c r="D63" s="778" t="str">
        <f>VLOOKUP(C63,'Datos de Control'!$C$2:$D$509,2)</f>
        <v>Administraciones públicas</v>
      </c>
      <c r="E63" s="778"/>
      <c r="F63" s="211">
        <v>0</v>
      </c>
      <c r="G63" s="212"/>
      <c r="H63" s="211">
        <v>0</v>
      </c>
      <c r="I63" s="213">
        <f t="shared" si="0"/>
        <v>0</v>
      </c>
      <c r="J63" s="156"/>
      <c r="K63" s="832">
        <v>2018</v>
      </c>
      <c r="L63" s="833"/>
      <c r="M63" s="206">
        <v>0</v>
      </c>
      <c r="N63" s="206">
        <v>0</v>
      </c>
      <c r="O63" s="207">
        <v>0</v>
      </c>
      <c r="P63" s="214">
        <v>0</v>
      </c>
      <c r="Q63" s="156"/>
      <c r="R63" s="152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ht="17.25" outlineLevel="1" x14ac:dyDescent="0.3">
      <c r="A64" s="193"/>
      <c r="B64" s="194"/>
      <c r="C64" s="233">
        <v>48</v>
      </c>
      <c r="D64" s="778" t="str">
        <f>VLOOKUP(C64,'Datos de Control'!$C$2:$D$509,2)</f>
        <v>Ajustes por periodificación</v>
      </c>
      <c r="E64" s="778"/>
      <c r="F64" s="211">
        <v>0</v>
      </c>
      <c r="G64" s="212"/>
      <c r="H64" s="211">
        <v>0</v>
      </c>
      <c r="I64" s="213">
        <f t="shared" si="0"/>
        <v>0</v>
      </c>
      <c r="J64" s="156"/>
      <c r="K64" s="832">
        <v>2019</v>
      </c>
      <c r="L64" s="833"/>
      <c r="M64" s="222">
        <v>0</v>
      </c>
      <c r="N64" s="222">
        <v>0</v>
      </c>
      <c r="O64" s="223">
        <v>0</v>
      </c>
      <c r="P64" s="214">
        <v>0</v>
      </c>
      <c r="Q64" s="156"/>
      <c r="R64" s="152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ht="17.25" outlineLevel="1" x14ac:dyDescent="0.3">
      <c r="A65" s="193"/>
      <c r="B65" s="194"/>
      <c r="C65" s="234"/>
      <c r="D65" s="834"/>
      <c r="E65" s="835"/>
      <c r="F65" s="216"/>
      <c r="G65" s="217"/>
      <c r="H65" s="218"/>
      <c r="I65" s="219"/>
      <c r="J65" s="156"/>
      <c r="K65" s="832">
        <v>2020</v>
      </c>
      <c r="L65" s="833"/>
      <c r="M65" s="222">
        <v>0</v>
      </c>
      <c r="N65" s="222">
        <v>0</v>
      </c>
      <c r="O65" s="223">
        <v>0</v>
      </c>
      <c r="P65" s="214">
        <v>0</v>
      </c>
      <c r="Q65" s="156"/>
      <c r="R65" s="152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ht="18" outlineLevel="1" thickBot="1" x14ac:dyDescent="0.35">
      <c r="A66" s="193"/>
      <c r="B66" s="194"/>
      <c r="C66" s="798" t="s">
        <v>136</v>
      </c>
      <c r="D66" s="799"/>
      <c r="E66" s="800"/>
      <c r="F66" s="220">
        <f>SUM(F55:F65)</f>
        <v>0</v>
      </c>
      <c r="G66" s="217"/>
      <c r="H66" s="220">
        <f>SUM(H55:H65)</f>
        <v>0</v>
      </c>
      <c r="I66" s="220">
        <f>SUM(I55:I65)</f>
        <v>0</v>
      </c>
      <c r="J66" s="156"/>
      <c r="K66" s="832"/>
      <c r="L66" s="833"/>
      <c r="M66" s="222"/>
      <c r="N66" s="222"/>
      <c r="O66" s="223"/>
      <c r="P66" s="214"/>
      <c r="Q66" s="156"/>
      <c r="R66" s="152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ht="19.5" outlineLevel="1" thickTop="1" thickBot="1" x14ac:dyDescent="0.35">
      <c r="A67" s="193"/>
      <c r="B67" s="194"/>
      <c r="C67" s="235" t="s">
        <v>137</v>
      </c>
      <c r="D67" s="236"/>
      <c r="E67" s="237"/>
      <c r="F67" s="238"/>
      <c r="G67" s="217"/>
      <c r="H67" s="218"/>
      <c r="I67" s="219"/>
      <c r="J67" s="156"/>
      <c r="K67" s="811"/>
      <c r="L67" s="812"/>
      <c r="M67" s="227"/>
      <c r="N67" s="227"/>
      <c r="O67" s="228"/>
      <c r="P67" s="229"/>
      <c r="Q67" s="156"/>
      <c r="R67" s="152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ht="18" outlineLevel="1" thickBot="1" x14ac:dyDescent="0.35">
      <c r="A68" s="193"/>
      <c r="B68" s="194"/>
      <c r="C68" s="210">
        <v>1</v>
      </c>
      <c r="D68" s="804" t="str">
        <f>VLOOKUP(C68,'Datos de Control'!$C$2:$D$509,2)</f>
        <v>Financiación básica</v>
      </c>
      <c r="E68" s="804"/>
      <c r="F68" s="211">
        <v>0</v>
      </c>
      <c r="G68" s="212"/>
      <c r="H68" s="211">
        <v>0</v>
      </c>
      <c r="I68" s="213">
        <f t="shared" ref="I68:I77" si="1">+H68-F68</f>
        <v>0</v>
      </c>
      <c r="J68" s="156"/>
      <c r="K68" s="189"/>
      <c r="L68" s="190"/>
      <c r="M68" s="156"/>
      <c r="N68" s="191"/>
      <c r="O68" s="191"/>
      <c r="P68" s="156"/>
      <c r="Q68" s="156"/>
      <c r="R68" s="152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ht="18" outlineLevel="1" thickBot="1" x14ac:dyDescent="0.35">
      <c r="A69" s="193"/>
      <c r="B69" s="194"/>
      <c r="C69" s="210">
        <v>50</v>
      </c>
      <c r="D69" s="804" t="str">
        <f>VLOOKUP(C69,'Datos de Control'!$C$2:$D$509,2)</f>
        <v>Empréstitos, deudas con características especiales y otras análogas</v>
      </c>
      <c r="E69" s="804"/>
      <c r="F69" s="211">
        <v>0</v>
      </c>
      <c r="G69" s="212"/>
      <c r="H69" s="211">
        <v>0</v>
      </c>
      <c r="I69" s="213">
        <f t="shared" si="1"/>
        <v>0</v>
      </c>
      <c r="J69" s="156"/>
      <c r="K69" s="813" t="s">
        <v>138</v>
      </c>
      <c r="L69" s="814"/>
      <c r="M69" s="814"/>
      <c r="N69" s="814"/>
      <c r="O69" s="814"/>
      <c r="P69" s="814"/>
      <c r="Q69" s="815"/>
      <c r="R69" s="152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ht="18" outlineLevel="1" thickBot="1" x14ac:dyDescent="0.35">
      <c r="A70" s="193"/>
      <c r="B70" s="194"/>
      <c r="C70" s="210">
        <v>51</v>
      </c>
      <c r="D70" s="804" t="str">
        <f>VLOOKUP(C70,'Datos de Control'!$C$2:$D$509,2)</f>
        <v>Deudas a C.P. con partes vinculadas</v>
      </c>
      <c r="E70" s="804"/>
      <c r="F70" s="211">
        <v>0</v>
      </c>
      <c r="G70" s="212"/>
      <c r="H70" s="211">
        <v>0</v>
      </c>
      <c r="I70" s="213">
        <f t="shared" si="1"/>
        <v>0</v>
      </c>
      <c r="J70" s="156"/>
      <c r="K70" s="816" t="s">
        <v>14</v>
      </c>
      <c r="L70" s="817"/>
      <c r="M70" s="239" t="s">
        <v>139</v>
      </c>
      <c r="N70" s="240" t="s">
        <v>140</v>
      </c>
      <c r="O70" s="241" t="s">
        <v>141</v>
      </c>
      <c r="P70" s="242" t="s">
        <v>142</v>
      </c>
      <c r="Q70" s="239" t="s">
        <v>143</v>
      </c>
      <c r="R70" s="152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ht="17.25" outlineLevel="1" x14ac:dyDescent="0.3">
      <c r="A71" s="193"/>
      <c r="B71" s="194"/>
      <c r="C71" s="210">
        <v>52</v>
      </c>
      <c r="D71" s="804" t="str">
        <f>VLOOKUP(C71,'Datos de Control'!$C$2:$D$509,2)</f>
        <v>Deudas a C.P. por préstamos recibidos y otros conceptos</v>
      </c>
      <c r="E71" s="804"/>
      <c r="F71" s="211">
        <v>0</v>
      </c>
      <c r="G71" s="212"/>
      <c r="H71" s="211">
        <v>0</v>
      </c>
      <c r="I71" s="213">
        <f t="shared" si="1"/>
        <v>0</v>
      </c>
      <c r="J71" s="156"/>
      <c r="K71" s="807">
        <v>2016</v>
      </c>
      <c r="L71" s="808"/>
      <c r="M71" s="243">
        <v>0</v>
      </c>
      <c r="N71" s="244">
        <v>0</v>
      </c>
      <c r="O71" s="245">
        <v>0</v>
      </c>
      <c r="P71" s="246">
        <v>0</v>
      </c>
      <c r="Q71" s="243">
        <v>0</v>
      </c>
      <c r="R71" s="152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ht="17.25" outlineLevel="1" x14ac:dyDescent="0.3">
      <c r="A72" s="193"/>
      <c r="B72" s="194"/>
      <c r="C72" s="210">
        <v>53</v>
      </c>
      <c r="D72" s="804" t="str">
        <f>VLOOKUP(C72,'Datos de Control'!$C$2:$D$509,2)</f>
        <v>Inversiones financieras a C.P. en partes vinculadas</v>
      </c>
      <c r="E72" s="804"/>
      <c r="F72" s="211">
        <v>0</v>
      </c>
      <c r="G72" s="212"/>
      <c r="H72" s="211">
        <v>0</v>
      </c>
      <c r="I72" s="213">
        <f t="shared" si="1"/>
        <v>0</v>
      </c>
      <c r="J72" s="156"/>
      <c r="K72" s="809">
        <v>2017</v>
      </c>
      <c r="L72" s="810"/>
      <c r="M72" s="247">
        <v>0</v>
      </c>
      <c r="N72" s="248">
        <v>0</v>
      </c>
      <c r="O72" s="249">
        <v>0</v>
      </c>
      <c r="P72" s="250">
        <v>0</v>
      </c>
      <c r="Q72" s="247">
        <f>SUM(O72:P72)</f>
        <v>0</v>
      </c>
      <c r="R72" s="152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ht="17.25" outlineLevel="1" x14ac:dyDescent="0.3">
      <c r="A73" s="193"/>
      <c r="B73" s="194"/>
      <c r="C73" s="210">
        <v>54</v>
      </c>
      <c r="D73" s="804" t="str">
        <f>VLOOKUP(C73,'Datos de Control'!$C$2:$D$509,2)</f>
        <v>Otras inversiones financieras a C.P.</v>
      </c>
      <c r="E73" s="804"/>
      <c r="F73" s="211">
        <v>0</v>
      </c>
      <c r="G73" s="212"/>
      <c r="H73" s="211">
        <v>0</v>
      </c>
      <c r="I73" s="213">
        <f t="shared" si="1"/>
        <v>0</v>
      </c>
      <c r="J73" s="156"/>
      <c r="K73" s="809">
        <v>2018</v>
      </c>
      <c r="L73" s="810"/>
      <c r="M73" s="247">
        <v>0</v>
      </c>
      <c r="N73" s="248">
        <v>0</v>
      </c>
      <c r="O73" s="249">
        <v>0</v>
      </c>
      <c r="P73" s="250">
        <v>0</v>
      </c>
      <c r="Q73" s="247">
        <f>SUM(O73:P73)</f>
        <v>0</v>
      </c>
      <c r="R73" s="152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ht="17.25" outlineLevel="1" x14ac:dyDescent="0.3">
      <c r="A74" s="193"/>
      <c r="B74" s="194"/>
      <c r="C74" s="210">
        <v>55</v>
      </c>
      <c r="D74" s="804" t="str">
        <f>VLOOKUP(C74,'Datos de Control'!$C$2:$D$509,2)</f>
        <v>Otras cuentas financieras</v>
      </c>
      <c r="E74" s="804"/>
      <c r="F74" s="211">
        <v>0</v>
      </c>
      <c r="G74" s="212"/>
      <c r="H74" s="211">
        <v>0</v>
      </c>
      <c r="I74" s="213">
        <f t="shared" si="1"/>
        <v>0</v>
      </c>
      <c r="J74" s="156"/>
      <c r="K74" s="809">
        <v>2019</v>
      </c>
      <c r="L74" s="810"/>
      <c r="M74" s="247">
        <v>0</v>
      </c>
      <c r="N74" s="248">
        <v>0</v>
      </c>
      <c r="O74" s="249">
        <v>0</v>
      </c>
      <c r="P74" s="250">
        <v>0</v>
      </c>
      <c r="Q74" s="247">
        <f>SUM(O74:P74)</f>
        <v>0</v>
      </c>
      <c r="R74" s="152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ht="17.25" outlineLevel="1" x14ac:dyDescent="0.3">
      <c r="A75" s="193"/>
      <c r="B75" s="194"/>
      <c r="C75" s="210">
        <v>56</v>
      </c>
      <c r="D75" s="804" t="str">
        <f>VLOOKUP(C75,'Datos de Control'!$C$2:$D$509,2)</f>
        <v>Fianzas y depósitos constituidos a C.P. y ajustes periodificación</v>
      </c>
      <c r="E75" s="804"/>
      <c r="F75" s="211">
        <v>0</v>
      </c>
      <c r="G75" s="212"/>
      <c r="H75" s="211">
        <v>0</v>
      </c>
      <c r="I75" s="213">
        <f t="shared" si="1"/>
        <v>0</v>
      </c>
      <c r="J75" s="156"/>
      <c r="K75" s="809">
        <v>2020</v>
      </c>
      <c r="L75" s="810"/>
      <c r="M75" s="247">
        <v>0</v>
      </c>
      <c r="N75" s="248">
        <v>0</v>
      </c>
      <c r="O75" s="249">
        <v>0</v>
      </c>
      <c r="P75" s="250">
        <v>0</v>
      </c>
      <c r="Q75" s="247">
        <v>0</v>
      </c>
      <c r="R75" s="152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ht="18" outlineLevel="1" thickBot="1" x14ac:dyDescent="0.35">
      <c r="A76" s="193"/>
      <c r="B76" s="194"/>
      <c r="C76" s="210">
        <v>57</v>
      </c>
      <c r="D76" s="804" t="str">
        <f>VLOOKUP(C76,'Datos de Control'!$C$2:$D$509,2)</f>
        <v>Tesorería</v>
      </c>
      <c r="E76" s="804"/>
      <c r="F76" s="211">
        <v>0</v>
      </c>
      <c r="G76" s="212"/>
      <c r="H76" s="211">
        <v>0</v>
      </c>
      <c r="I76" s="213">
        <f t="shared" si="1"/>
        <v>0</v>
      </c>
      <c r="J76" s="156"/>
      <c r="K76" s="805"/>
      <c r="L76" s="806"/>
      <c r="M76" s="251"/>
      <c r="N76" s="252"/>
      <c r="O76" s="253"/>
      <c r="P76" s="254"/>
      <c r="Q76" s="251"/>
      <c r="R76" s="152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ht="18" outlineLevel="1" thickBot="1" x14ac:dyDescent="0.35">
      <c r="A77" s="193"/>
      <c r="B77" s="194"/>
      <c r="C77" s="210">
        <v>59</v>
      </c>
      <c r="D77" s="804" t="str">
        <f>VLOOKUP(C77,'Datos de Control'!$C$2:$D$509,2)</f>
        <v>Deterioro del valor de inversiones financieras a C.P.</v>
      </c>
      <c r="E77" s="804"/>
      <c r="F77" s="211">
        <v>0</v>
      </c>
      <c r="G77" s="212"/>
      <c r="H77" s="211">
        <v>0</v>
      </c>
      <c r="I77" s="213">
        <f t="shared" si="1"/>
        <v>0</v>
      </c>
      <c r="J77" s="156"/>
      <c r="K77" s="844"/>
      <c r="L77" s="844"/>
      <c r="M77" s="255"/>
      <c r="N77" s="191"/>
      <c r="O77" s="191"/>
      <c r="P77" s="256"/>
      <c r="Q77" s="256"/>
      <c r="R77" s="152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ht="18" outlineLevel="1" thickBot="1" x14ac:dyDescent="0.35">
      <c r="A78" s="193"/>
      <c r="B78" s="194"/>
      <c r="C78" s="845" t="s">
        <v>144</v>
      </c>
      <c r="D78" s="846"/>
      <c r="E78" s="847"/>
      <c r="F78" s="257">
        <f>SUM(F67:F77)</f>
        <v>0</v>
      </c>
      <c r="G78" s="217"/>
      <c r="H78" s="257">
        <f>SUM(H67:H77)</f>
        <v>0</v>
      </c>
      <c r="I78" s="257">
        <f>SUM(I67:I77)</f>
        <v>0</v>
      </c>
      <c r="J78" s="156"/>
      <c r="K78" s="813" t="s">
        <v>145</v>
      </c>
      <c r="L78" s="814"/>
      <c r="M78" s="814"/>
      <c r="N78" s="814"/>
      <c r="O78" s="814"/>
      <c r="P78" s="814"/>
      <c r="Q78" s="815"/>
      <c r="R78" s="152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ht="18.75" outlineLevel="1" thickBot="1" x14ac:dyDescent="0.35">
      <c r="A79" s="193"/>
      <c r="B79" s="194"/>
      <c r="C79" s="840" t="s">
        <v>146</v>
      </c>
      <c r="D79" s="841"/>
      <c r="E79" s="842"/>
      <c r="F79" s="258">
        <f>+F54+F66+F78</f>
        <v>0</v>
      </c>
      <c r="G79" s="217"/>
      <c r="H79" s="258">
        <f>+H54+H66+H78</f>
        <v>0</v>
      </c>
      <c r="I79" s="258">
        <f>+I54+I66+I78</f>
        <v>0</v>
      </c>
      <c r="J79" s="156"/>
      <c r="K79" s="848" t="s">
        <v>14</v>
      </c>
      <c r="L79" s="849"/>
      <c r="M79" s="259" t="s">
        <v>147</v>
      </c>
      <c r="N79" s="260" t="s">
        <v>148</v>
      </c>
      <c r="O79" s="260" t="s">
        <v>149</v>
      </c>
      <c r="P79" s="261" t="s">
        <v>150</v>
      </c>
      <c r="Q79" s="262" t="s">
        <v>128</v>
      </c>
      <c r="R79" s="152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ht="18" outlineLevel="1" x14ac:dyDescent="0.3">
      <c r="A80" s="193"/>
      <c r="B80" s="194"/>
      <c r="C80" s="773" t="s">
        <v>151</v>
      </c>
      <c r="D80" s="774"/>
      <c r="E80" s="775"/>
      <c r="F80" s="238"/>
      <c r="G80" s="217"/>
      <c r="H80" s="218"/>
      <c r="I80" s="263"/>
      <c r="J80" s="156"/>
      <c r="K80" s="809">
        <v>2018</v>
      </c>
      <c r="L80" s="843"/>
      <c r="M80" s="244">
        <v>0</v>
      </c>
      <c r="N80" s="245">
        <v>0</v>
      </c>
      <c r="O80" s="245">
        <v>0</v>
      </c>
      <c r="P80" s="246">
        <v>0</v>
      </c>
      <c r="Q80" s="243">
        <v>0</v>
      </c>
      <c r="R80" s="152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ht="17.25" outlineLevel="1" x14ac:dyDescent="0.3">
      <c r="A81" s="193"/>
      <c r="B81" s="194"/>
      <c r="C81" s="210">
        <v>6</v>
      </c>
      <c r="D81" s="778" t="str">
        <f>VLOOKUP(C81,'Datos de Control'!$C$2:$D$509,2)</f>
        <v>Compras y gastos</v>
      </c>
      <c r="E81" s="778"/>
      <c r="F81" s="211">
        <v>0</v>
      </c>
      <c r="G81" s="212"/>
      <c r="H81" s="211">
        <v>0</v>
      </c>
      <c r="I81" s="263"/>
      <c r="J81" s="156"/>
      <c r="K81" s="809">
        <v>2019</v>
      </c>
      <c r="L81" s="843"/>
      <c r="M81" s="248">
        <v>0</v>
      </c>
      <c r="N81" s="249">
        <v>0</v>
      </c>
      <c r="O81" s="249">
        <v>0</v>
      </c>
      <c r="P81" s="250">
        <v>0</v>
      </c>
      <c r="Q81" s="247">
        <v>0</v>
      </c>
      <c r="R81" s="152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ht="18" outlineLevel="1" thickBot="1" x14ac:dyDescent="0.35">
      <c r="A82" s="193"/>
      <c r="B82" s="194"/>
      <c r="C82" s="233">
        <v>7</v>
      </c>
      <c r="D82" s="778" t="str">
        <f>VLOOKUP(C82,'Datos de Control'!$C$2:$D$509,2)</f>
        <v>Ventas e ingresos</v>
      </c>
      <c r="E82" s="778"/>
      <c r="F82" s="211">
        <v>0</v>
      </c>
      <c r="G82" s="212"/>
      <c r="H82" s="211">
        <v>0</v>
      </c>
      <c r="I82" s="263"/>
      <c r="J82" s="156"/>
      <c r="K82" s="809">
        <v>2020</v>
      </c>
      <c r="L82" s="843"/>
      <c r="M82" s="248">
        <v>0</v>
      </c>
      <c r="N82" s="249">
        <v>0</v>
      </c>
      <c r="O82" s="249">
        <v>0</v>
      </c>
      <c r="P82" s="250">
        <v>0</v>
      </c>
      <c r="Q82" s="247">
        <v>0</v>
      </c>
      <c r="R82" s="152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ht="18.75" outlineLevel="1" thickBot="1" x14ac:dyDescent="0.35">
      <c r="A83" s="193"/>
      <c r="B83" s="194"/>
      <c r="C83" s="840" t="s">
        <v>152</v>
      </c>
      <c r="D83" s="841"/>
      <c r="E83" s="842"/>
      <c r="F83" s="258">
        <f>SUM(F80:F82)</f>
        <v>0</v>
      </c>
      <c r="G83" s="217"/>
      <c r="H83" s="258">
        <f>SUM(H80:H82)</f>
        <v>0</v>
      </c>
      <c r="I83" s="264"/>
      <c r="J83" s="156"/>
      <c r="K83" s="265"/>
      <c r="L83" s="266"/>
      <c r="M83" s="267"/>
      <c r="N83" s="268"/>
      <c r="O83" s="268"/>
      <c r="P83" s="269"/>
      <c r="Q83" s="270"/>
      <c r="R83" s="152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1:29" outlineLevel="1" x14ac:dyDescent="0.3">
      <c r="A84" s="178"/>
      <c r="B84" s="179"/>
      <c r="C84" s="180"/>
      <c r="D84" s="180"/>
      <c r="E84" s="181"/>
      <c r="F84" s="181"/>
      <c r="G84" s="181"/>
      <c r="H84" s="182"/>
      <c r="I84" s="182"/>
      <c r="J84" s="183"/>
      <c r="K84" s="184"/>
      <c r="L84" s="182"/>
      <c r="M84" s="185"/>
      <c r="N84" s="185"/>
      <c r="O84" s="186"/>
      <c r="P84" s="182"/>
      <c r="Q84" s="182"/>
      <c r="R84" s="187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hidden="1" x14ac:dyDescent="0.3"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idden="1" x14ac:dyDescent="0.3"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idden="1" x14ac:dyDescent="0.3">
      <c r="R87" s="47"/>
    </row>
    <row r="88" spans="1:29" hidden="1" x14ac:dyDescent="0.3">
      <c r="R88" s="47"/>
    </row>
    <row r="89" spans="1:29" hidden="1" x14ac:dyDescent="0.3"/>
    <row r="90" spans="1:29" hidden="1" x14ac:dyDescent="0.3"/>
    <row r="91" spans="1:29" hidden="1" x14ac:dyDescent="0.3"/>
    <row r="92" spans="1:29" hidden="1" x14ac:dyDescent="0.3"/>
    <row r="93" spans="1:29" hidden="1" x14ac:dyDescent="0.3"/>
    <row r="94" spans="1:29" hidden="1" x14ac:dyDescent="0.3"/>
    <row r="95" spans="1:29" hidden="1" x14ac:dyDescent="0.3"/>
    <row r="96" spans="1:29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</sheetData>
  <mergeCells count="276">
    <mergeCell ref="H42:I42"/>
    <mergeCell ref="N42:O42"/>
    <mergeCell ref="H39:I40"/>
    <mergeCell ref="N39:O40"/>
    <mergeCell ref="E43:F43"/>
    <mergeCell ref="E44:F44"/>
    <mergeCell ref="E45:F45"/>
    <mergeCell ref="Q43:Q44"/>
    <mergeCell ref="H44:I44"/>
    <mergeCell ref="N44:O44"/>
    <mergeCell ref="N45:O45"/>
    <mergeCell ref="P45:P46"/>
    <mergeCell ref="Q45:Q46"/>
    <mergeCell ref="H46:I46"/>
    <mergeCell ref="N46:O46"/>
    <mergeCell ref="E46:F46"/>
    <mergeCell ref="Q41:Q42"/>
    <mergeCell ref="N43:O43"/>
    <mergeCell ref="P43:P44"/>
    <mergeCell ref="C83:E83"/>
    <mergeCell ref="C80:E80"/>
    <mergeCell ref="K80:L80"/>
    <mergeCell ref="D81:E81"/>
    <mergeCell ref="K81:L81"/>
    <mergeCell ref="D82:E82"/>
    <mergeCell ref="K82:L82"/>
    <mergeCell ref="D77:E77"/>
    <mergeCell ref="K77:L77"/>
    <mergeCell ref="C78:E78"/>
    <mergeCell ref="K78:Q78"/>
    <mergeCell ref="C79:E79"/>
    <mergeCell ref="K79:L79"/>
    <mergeCell ref="D64:E64"/>
    <mergeCell ref="K64:L64"/>
    <mergeCell ref="D65:E65"/>
    <mergeCell ref="K65:L65"/>
    <mergeCell ref="C66:E66"/>
    <mergeCell ref="K66:L66"/>
    <mergeCell ref="D61:E61"/>
    <mergeCell ref="K61:L61"/>
    <mergeCell ref="D62:E62"/>
    <mergeCell ref="K62:L62"/>
    <mergeCell ref="D63:E63"/>
    <mergeCell ref="K63:L63"/>
    <mergeCell ref="D76:E76"/>
    <mergeCell ref="K76:L76"/>
    <mergeCell ref="D71:E71"/>
    <mergeCell ref="K71:L71"/>
    <mergeCell ref="D72:E72"/>
    <mergeCell ref="K72:L72"/>
    <mergeCell ref="D73:E73"/>
    <mergeCell ref="K73:L73"/>
    <mergeCell ref="K67:L67"/>
    <mergeCell ref="D68:E68"/>
    <mergeCell ref="D69:E69"/>
    <mergeCell ref="K69:Q69"/>
    <mergeCell ref="D70:E70"/>
    <mergeCell ref="K70:L70"/>
    <mergeCell ref="D74:E74"/>
    <mergeCell ref="K74:L74"/>
    <mergeCell ref="D75:E75"/>
    <mergeCell ref="K75:L75"/>
    <mergeCell ref="D58:E58"/>
    <mergeCell ref="D59:E59"/>
    <mergeCell ref="K59:P59"/>
    <mergeCell ref="D60:E60"/>
    <mergeCell ref="K60:L60"/>
    <mergeCell ref="C54:E54"/>
    <mergeCell ref="K54:L54"/>
    <mergeCell ref="C55:E55"/>
    <mergeCell ref="K55:L55"/>
    <mergeCell ref="D56:E56"/>
    <mergeCell ref="K56:L56"/>
    <mergeCell ref="D57:E57"/>
    <mergeCell ref="K57:L57"/>
    <mergeCell ref="Q39:Q40"/>
    <mergeCell ref="E39:F40"/>
    <mergeCell ref="C51:E51"/>
    <mergeCell ref="K51:L51"/>
    <mergeCell ref="D52:E52"/>
    <mergeCell ref="K52:L52"/>
    <mergeCell ref="C53:E53"/>
    <mergeCell ref="K53:L53"/>
    <mergeCell ref="C49:H49"/>
    <mergeCell ref="K49:Q49"/>
    <mergeCell ref="C50:E50"/>
    <mergeCell ref="K50:L50"/>
    <mergeCell ref="C45:D46"/>
    <mergeCell ref="G45:G46"/>
    <mergeCell ref="H45:I45"/>
    <mergeCell ref="J45:J46"/>
    <mergeCell ref="K45:K46"/>
    <mergeCell ref="L45:M46"/>
    <mergeCell ref="C41:D42"/>
    <mergeCell ref="E41:F41"/>
    <mergeCell ref="G41:G42"/>
    <mergeCell ref="H41:I41"/>
    <mergeCell ref="J41:J42"/>
    <mergeCell ref="K41:K42"/>
    <mergeCell ref="C43:D44"/>
    <mergeCell ref="G43:G44"/>
    <mergeCell ref="H43:I43"/>
    <mergeCell ref="J43:J44"/>
    <mergeCell ref="K43:K44"/>
    <mergeCell ref="L43:M44"/>
    <mergeCell ref="L35:M36"/>
    <mergeCell ref="N35:O35"/>
    <mergeCell ref="P35:P36"/>
    <mergeCell ref="J37:J38"/>
    <mergeCell ref="K37:K38"/>
    <mergeCell ref="L37:M38"/>
    <mergeCell ref="N37:O37"/>
    <mergeCell ref="P37:P38"/>
    <mergeCell ref="C39:D40"/>
    <mergeCell ref="G39:G40"/>
    <mergeCell ref="J39:J40"/>
    <mergeCell ref="K39:K40"/>
    <mergeCell ref="L39:M40"/>
    <mergeCell ref="P39:P40"/>
    <mergeCell ref="L41:M42"/>
    <mergeCell ref="N41:O41"/>
    <mergeCell ref="P41:P42"/>
    <mergeCell ref="E42:F42"/>
    <mergeCell ref="Q35:Q36"/>
    <mergeCell ref="E36:F36"/>
    <mergeCell ref="H36:I36"/>
    <mergeCell ref="N36:O36"/>
    <mergeCell ref="A35:B38"/>
    <mergeCell ref="C35:D36"/>
    <mergeCell ref="E35:F35"/>
    <mergeCell ref="H35:I35"/>
    <mergeCell ref="J35:J36"/>
    <mergeCell ref="K35:K36"/>
    <mergeCell ref="C37:D38"/>
    <mergeCell ref="E37:F37"/>
    <mergeCell ref="G37:G38"/>
    <mergeCell ref="H37:I37"/>
    <mergeCell ref="E38:F38"/>
    <mergeCell ref="H38:I38"/>
    <mergeCell ref="N38:O38"/>
    <mergeCell ref="Q37:Q38"/>
    <mergeCell ref="L33:M34"/>
    <mergeCell ref="N33:O33"/>
    <mergeCell ref="P33:P34"/>
    <mergeCell ref="Q33:Q34"/>
    <mergeCell ref="E34:F34"/>
    <mergeCell ref="H34:I34"/>
    <mergeCell ref="N34:O34"/>
    <mergeCell ref="C33:D34"/>
    <mergeCell ref="E33:F33"/>
    <mergeCell ref="G33:G34"/>
    <mergeCell ref="H33:I33"/>
    <mergeCell ref="J33:J34"/>
    <mergeCell ref="K33:K34"/>
    <mergeCell ref="L31:M32"/>
    <mergeCell ref="N31:O31"/>
    <mergeCell ref="P31:P32"/>
    <mergeCell ref="Q31:Q32"/>
    <mergeCell ref="E32:F32"/>
    <mergeCell ref="H32:I32"/>
    <mergeCell ref="N32:O32"/>
    <mergeCell ref="C31:D32"/>
    <mergeCell ref="E31:F31"/>
    <mergeCell ref="G31:G32"/>
    <mergeCell ref="H31:I31"/>
    <mergeCell ref="J31:J32"/>
    <mergeCell ref="K31:K32"/>
    <mergeCell ref="L29:M30"/>
    <mergeCell ref="N29:O29"/>
    <mergeCell ref="P29:P30"/>
    <mergeCell ref="Q29:Q30"/>
    <mergeCell ref="E30:F30"/>
    <mergeCell ref="H30:I30"/>
    <mergeCell ref="N30:O30"/>
    <mergeCell ref="C29:D30"/>
    <mergeCell ref="E29:F29"/>
    <mergeCell ref="G29:G30"/>
    <mergeCell ref="H29:I29"/>
    <mergeCell ref="J29:J30"/>
    <mergeCell ref="K29:K30"/>
    <mergeCell ref="L27:M28"/>
    <mergeCell ref="N27:O27"/>
    <mergeCell ref="P27:P28"/>
    <mergeCell ref="Q27:Q28"/>
    <mergeCell ref="E28:F28"/>
    <mergeCell ref="H28:I28"/>
    <mergeCell ref="N28:O28"/>
    <mergeCell ref="C27:D28"/>
    <mergeCell ref="E27:F27"/>
    <mergeCell ref="G27:G28"/>
    <mergeCell ref="H27:I27"/>
    <mergeCell ref="J27:J28"/>
    <mergeCell ref="K27:K28"/>
    <mergeCell ref="L25:M26"/>
    <mergeCell ref="N25:O25"/>
    <mergeCell ref="P25:P26"/>
    <mergeCell ref="Q25:Q26"/>
    <mergeCell ref="E26:F26"/>
    <mergeCell ref="H26:I26"/>
    <mergeCell ref="N26:O26"/>
    <mergeCell ref="C25:D26"/>
    <mergeCell ref="E25:F25"/>
    <mergeCell ref="G25:G26"/>
    <mergeCell ref="H25:I25"/>
    <mergeCell ref="J25:J26"/>
    <mergeCell ref="K25:K26"/>
    <mergeCell ref="L23:M24"/>
    <mergeCell ref="N23:O23"/>
    <mergeCell ref="P23:P24"/>
    <mergeCell ref="Q23:Q24"/>
    <mergeCell ref="E24:F24"/>
    <mergeCell ref="H24:I24"/>
    <mergeCell ref="N24:O24"/>
    <mergeCell ref="C23:D24"/>
    <mergeCell ref="E23:F23"/>
    <mergeCell ref="G23:G24"/>
    <mergeCell ref="H23:I23"/>
    <mergeCell ref="J23:J24"/>
    <mergeCell ref="K23:K24"/>
    <mergeCell ref="E20:F20"/>
    <mergeCell ref="J20:K20"/>
    <mergeCell ref="M20:Q20"/>
    <mergeCell ref="C22:F22"/>
    <mergeCell ref="H22:K22"/>
    <mergeCell ref="L22:M22"/>
    <mergeCell ref="N22:Q22"/>
    <mergeCell ref="E18:F18"/>
    <mergeCell ref="J18:K18"/>
    <mergeCell ref="M18:Q18"/>
    <mergeCell ref="E19:F19"/>
    <mergeCell ref="J19:K19"/>
    <mergeCell ref="M19:Q19"/>
    <mergeCell ref="E16:F16"/>
    <mergeCell ref="J16:K16"/>
    <mergeCell ref="M16:Q16"/>
    <mergeCell ref="E17:F17"/>
    <mergeCell ref="J17:K17"/>
    <mergeCell ref="M17:Q17"/>
    <mergeCell ref="E14:F14"/>
    <mergeCell ref="J14:K14"/>
    <mergeCell ref="M14:Q14"/>
    <mergeCell ref="E15:F15"/>
    <mergeCell ref="J15:K15"/>
    <mergeCell ref="M15:Q15"/>
    <mergeCell ref="E12:F12"/>
    <mergeCell ref="J12:K12"/>
    <mergeCell ref="M12:Q12"/>
    <mergeCell ref="E13:F13"/>
    <mergeCell ref="J13:K13"/>
    <mergeCell ref="M13:Q13"/>
    <mergeCell ref="C10:D10"/>
    <mergeCell ref="H10:I10"/>
    <mergeCell ref="M10:Q10"/>
    <mergeCell ref="M11:Q11"/>
    <mergeCell ref="C11:F11"/>
    <mergeCell ref="H11:K11"/>
    <mergeCell ref="M9:Q9"/>
    <mergeCell ref="C1:M1"/>
    <mergeCell ref="N1:O1"/>
    <mergeCell ref="C3:K3"/>
    <mergeCell ref="M3:Q3"/>
    <mergeCell ref="C4:F4"/>
    <mergeCell ref="H4:K4"/>
    <mergeCell ref="M4:Q4"/>
    <mergeCell ref="C7:D7"/>
    <mergeCell ref="H7:I7"/>
    <mergeCell ref="M7:Q7"/>
    <mergeCell ref="C8:D8"/>
    <mergeCell ref="H8:I8"/>
    <mergeCell ref="M8:Q8"/>
    <mergeCell ref="C5:D5"/>
    <mergeCell ref="H5:I5"/>
    <mergeCell ref="M5:Q5"/>
    <mergeCell ref="C6:D6"/>
    <mergeCell ref="H6:I6"/>
    <mergeCell ref="M6:Q6"/>
  </mergeCells>
  <conditionalFormatting sqref="R47:XFD1048576 R1:XFD38">
    <cfRule type="cellIs" dxfId="50" priority="95" operator="equal">
      <formula>0</formula>
    </cfRule>
  </conditionalFormatting>
  <conditionalFormatting sqref="J23:J24">
    <cfRule type="iconSet" priority="94">
      <iconSet iconSet="3TrafficLights2">
        <cfvo type="percent" val="0"/>
        <cfvo type="percent" val="1.3"/>
        <cfvo type="num" val="1.6"/>
      </iconSet>
    </cfRule>
  </conditionalFormatting>
  <conditionalFormatting sqref="J25:J26">
    <cfRule type="iconSet" priority="93">
      <iconSet iconSet="3TrafficLights2">
        <cfvo type="percent" val="0"/>
        <cfvo type="percent" val="0.65"/>
        <cfvo type="num" val="0.9"/>
      </iconSet>
    </cfRule>
  </conditionalFormatting>
  <conditionalFormatting sqref="J27:J28">
    <cfRule type="iconSet" priority="92">
      <iconSet iconSet="3TrafficLights2">
        <cfvo type="percent" val="0"/>
        <cfvo type="num" val="0.15"/>
        <cfvo type="num" val="0.3"/>
      </iconSet>
    </cfRule>
  </conditionalFormatting>
  <conditionalFormatting sqref="J29:J30">
    <cfRule type="iconSet" priority="91">
      <iconSet iconSet="3TrafficLights2">
        <cfvo type="percent" val="0"/>
        <cfvo type="num" val="0.14000000000000001"/>
        <cfvo type="num" val="0.18"/>
      </iconSet>
    </cfRule>
  </conditionalFormatting>
  <conditionalFormatting sqref="J31:J32">
    <cfRule type="iconSet" priority="89">
      <iconSet iconSet="3TrafficLights2" reverse="1">
        <cfvo type="percent" val="0"/>
        <cfvo type="formula" val="0.7"/>
        <cfvo type="formula" val="0.6"/>
      </iconSet>
    </cfRule>
  </conditionalFormatting>
  <conditionalFormatting sqref="J33:J34">
    <cfRule type="iconSet" priority="88">
      <iconSet iconSet="3TrafficLights2" reverse="1">
        <cfvo type="percent" val="0"/>
        <cfvo type="formula" val="0.5"/>
        <cfvo type="formula" val="0.4"/>
      </iconSet>
    </cfRule>
  </conditionalFormatting>
  <conditionalFormatting sqref="J35:J36">
    <cfRule type="iconSet" priority="86">
      <iconSet iconSet="3TrafficLights2" reverse="1">
        <cfvo type="percent" val="0"/>
        <cfvo type="percent" val="60"/>
        <cfvo type="num" val="90"/>
      </iconSet>
    </cfRule>
  </conditionalFormatting>
  <conditionalFormatting sqref="J37:J38">
    <cfRule type="iconSet" priority="85">
      <iconSet iconSet="3TrafficLights2">
        <cfvo type="percent" val="0"/>
        <cfvo type="percent" val="60"/>
        <cfvo type="num" val="90"/>
      </iconSet>
    </cfRule>
  </conditionalFormatting>
  <conditionalFormatting sqref="P23:P24">
    <cfRule type="iconSet" priority="84">
      <iconSet iconSet="3TrafficLights2">
        <cfvo type="percent" val="0"/>
        <cfvo type="percent" val="1.3"/>
        <cfvo type="num" val="1.6"/>
      </iconSet>
    </cfRule>
  </conditionalFormatting>
  <conditionalFormatting sqref="P25:P26">
    <cfRule type="iconSet" priority="83">
      <iconSet iconSet="3TrafficLights2">
        <cfvo type="percent" val="0"/>
        <cfvo type="percent" val="0.65"/>
        <cfvo type="num" val="0.9"/>
      </iconSet>
    </cfRule>
  </conditionalFormatting>
  <conditionalFormatting sqref="P27:P28">
    <cfRule type="iconSet" priority="82">
      <iconSet iconSet="3TrafficLights2">
        <cfvo type="percent" val="0"/>
        <cfvo type="num" val="0.15"/>
        <cfvo type="num" val="0.3"/>
      </iconSet>
    </cfRule>
  </conditionalFormatting>
  <conditionalFormatting sqref="P29:P30">
    <cfRule type="iconSet" priority="81">
      <iconSet iconSet="3TrafficLights2">
        <cfvo type="percent" val="0"/>
        <cfvo type="num" val="0.14000000000000001"/>
        <cfvo type="num" val="0.18"/>
      </iconSet>
    </cfRule>
  </conditionalFormatting>
  <conditionalFormatting sqref="P31:P32">
    <cfRule type="iconSet" priority="79">
      <iconSet iconSet="3TrafficLights2" reverse="1">
        <cfvo type="percent" val="0"/>
        <cfvo type="formula" val="0.7"/>
        <cfvo type="formula" val="0.6"/>
      </iconSet>
    </cfRule>
  </conditionalFormatting>
  <conditionalFormatting sqref="P33:P34">
    <cfRule type="iconSet" priority="78">
      <iconSet iconSet="3TrafficLights2" reverse="1">
        <cfvo type="percent" val="0"/>
        <cfvo type="formula" val="0.5"/>
        <cfvo type="formula" val="0.4"/>
      </iconSet>
    </cfRule>
  </conditionalFormatting>
  <conditionalFormatting sqref="P35:P36">
    <cfRule type="iconSet" priority="76">
      <iconSet iconSet="3TrafficLights2" reverse="1">
        <cfvo type="percent" val="0"/>
        <cfvo type="percent" val="60"/>
        <cfvo type="num" val="90"/>
      </iconSet>
    </cfRule>
  </conditionalFormatting>
  <conditionalFormatting sqref="P37:P38">
    <cfRule type="iconSet" priority="75">
      <iconSet iconSet="3TrafficLights2">
        <cfvo type="percent" val="0"/>
        <cfvo type="percent" val="60"/>
        <cfvo type="num" val="90"/>
      </iconSet>
    </cfRule>
  </conditionalFormatting>
  <conditionalFormatting sqref="L23:M28">
    <cfRule type="cellIs" dxfId="49" priority="73" operator="equal">
      <formula>"Mejora"</formula>
    </cfRule>
    <cfRule type="cellIs" dxfId="48" priority="74" operator="equal">
      <formula>"Empeora"</formula>
    </cfRule>
  </conditionalFormatting>
  <conditionalFormatting sqref="L29:M30">
    <cfRule type="cellIs" dxfId="47" priority="71" operator="equal">
      <formula>"Mejora"</formula>
    </cfRule>
    <cfRule type="cellIs" dxfId="46" priority="72" operator="equal">
      <formula>"Empeora"</formula>
    </cfRule>
  </conditionalFormatting>
  <conditionalFormatting sqref="L31:M34">
    <cfRule type="cellIs" dxfId="45" priority="67" operator="equal">
      <formula>"Mejora"</formula>
    </cfRule>
    <cfRule type="cellIs" dxfId="44" priority="68" operator="equal">
      <formula>"Empeora"</formula>
    </cfRule>
  </conditionalFormatting>
  <conditionalFormatting sqref="L35:M36">
    <cfRule type="cellIs" dxfId="43" priority="63" operator="equal">
      <formula>"Mejora"</formula>
    </cfRule>
    <cfRule type="cellIs" dxfId="42" priority="64" operator="equal">
      <formula>"Empeora"</formula>
    </cfRule>
  </conditionalFormatting>
  <conditionalFormatting sqref="L37:M38">
    <cfRule type="cellIs" dxfId="41" priority="61" operator="equal">
      <formula>"Mejora"</formula>
    </cfRule>
    <cfRule type="cellIs" dxfId="40" priority="62" operator="equal">
      <formula>"Empeora"</formula>
    </cfRule>
  </conditionalFormatting>
  <conditionalFormatting sqref="Q1:Q2">
    <cfRule type="cellIs" dxfId="39" priority="57" operator="equal">
      <formula>0</formula>
    </cfRule>
  </conditionalFormatting>
  <conditionalFormatting sqref="K51 M51:P57">
    <cfRule type="expression" dxfId="38" priority="56">
      <formula>MOD(ROW(),2)</formula>
    </cfRule>
  </conditionalFormatting>
  <conditionalFormatting sqref="K52">
    <cfRule type="expression" dxfId="37" priority="55">
      <formula>MOD(ROW(),2)</formula>
    </cfRule>
  </conditionalFormatting>
  <conditionalFormatting sqref="K53">
    <cfRule type="expression" dxfId="36" priority="54">
      <formula>MOD(ROW(),2)</formula>
    </cfRule>
  </conditionalFormatting>
  <conditionalFormatting sqref="K54">
    <cfRule type="expression" dxfId="35" priority="53">
      <formula>MOD(ROW(),2)</formula>
    </cfRule>
  </conditionalFormatting>
  <conditionalFormatting sqref="K55">
    <cfRule type="expression" dxfId="34" priority="52">
      <formula>MOD(ROW(),2)</formula>
    </cfRule>
  </conditionalFormatting>
  <conditionalFormatting sqref="K56">
    <cfRule type="expression" dxfId="33" priority="51">
      <formula>MOD(ROW(),2)</formula>
    </cfRule>
  </conditionalFormatting>
  <conditionalFormatting sqref="K57">
    <cfRule type="expression" dxfId="32" priority="50">
      <formula>MOD(ROW(),2)</formula>
    </cfRule>
  </conditionalFormatting>
  <conditionalFormatting sqref="Q51:Q57">
    <cfRule type="expression" dxfId="31" priority="49">
      <formula>MOD(ROW(),2)</formula>
    </cfRule>
  </conditionalFormatting>
  <conditionalFormatting sqref="M67:P67 M61:P64 M65:O66">
    <cfRule type="expression" dxfId="30" priority="48">
      <formula>MOD(ROW(),2)</formula>
    </cfRule>
  </conditionalFormatting>
  <conditionalFormatting sqref="P65">
    <cfRule type="expression" dxfId="29" priority="47">
      <formula>MOD(ROW(),2)</formula>
    </cfRule>
  </conditionalFormatting>
  <conditionalFormatting sqref="P66">
    <cfRule type="expression" dxfId="28" priority="46">
      <formula>MOD(ROW(),2)</formula>
    </cfRule>
  </conditionalFormatting>
  <conditionalFormatting sqref="K61:K65">
    <cfRule type="expression" dxfId="27" priority="45">
      <formula>MOD(ROW(),2)</formula>
    </cfRule>
  </conditionalFormatting>
  <conditionalFormatting sqref="K66:K67">
    <cfRule type="expression" dxfId="26" priority="44">
      <formula>MOD(ROW(),2)</formula>
    </cfRule>
  </conditionalFormatting>
  <conditionalFormatting sqref="K71:K77 M71:M77">
    <cfRule type="expression" dxfId="25" priority="43">
      <formula>MOD(ROW(),2)</formula>
    </cfRule>
  </conditionalFormatting>
  <conditionalFormatting sqref="N71:N76">
    <cfRule type="expression" dxfId="24" priority="42">
      <formula>MOD(ROW(),2)</formula>
    </cfRule>
  </conditionalFormatting>
  <conditionalFormatting sqref="O71:O76">
    <cfRule type="expression" dxfId="23" priority="41">
      <formula>MOD(ROW(),2)</formula>
    </cfRule>
  </conditionalFormatting>
  <conditionalFormatting sqref="P71:P76">
    <cfRule type="expression" dxfId="22" priority="40">
      <formula>MOD(ROW(),2)</formula>
    </cfRule>
  </conditionalFormatting>
  <conditionalFormatting sqref="Q71:Q76">
    <cfRule type="expression" dxfId="21" priority="39">
      <formula>MOD(ROW(),2)</formula>
    </cfRule>
  </conditionalFormatting>
  <conditionalFormatting sqref="K80:K82">
    <cfRule type="expression" dxfId="20" priority="38">
      <formula>MOD(ROW(),2)</formula>
    </cfRule>
  </conditionalFormatting>
  <conditionalFormatting sqref="M80:M83">
    <cfRule type="expression" dxfId="19" priority="37">
      <formula>MOD(ROW(),2)</formula>
    </cfRule>
  </conditionalFormatting>
  <conditionalFormatting sqref="N80:N83">
    <cfRule type="expression" dxfId="18" priority="36">
      <formula>MOD(ROW(),2)</formula>
    </cfRule>
  </conditionalFormatting>
  <conditionalFormatting sqref="O80:O83">
    <cfRule type="expression" dxfId="17" priority="35">
      <formula>MOD(ROW(),2)</formula>
    </cfRule>
  </conditionalFormatting>
  <conditionalFormatting sqref="P80:P83">
    <cfRule type="expression" dxfId="16" priority="34">
      <formula>MOD(ROW(),2)</formula>
    </cfRule>
  </conditionalFormatting>
  <conditionalFormatting sqref="Q80:Q83">
    <cfRule type="expression" dxfId="15" priority="33">
      <formula>MOD(ROW(),2)</formula>
    </cfRule>
  </conditionalFormatting>
  <conditionalFormatting sqref="M51:Q57">
    <cfRule type="cellIs" dxfId="14" priority="32" operator="lessThan">
      <formula>0</formula>
    </cfRule>
  </conditionalFormatting>
  <conditionalFormatting sqref="M71:Q76">
    <cfRule type="cellIs" dxfId="13" priority="31" operator="lessThan">
      <formula>0</formula>
    </cfRule>
  </conditionalFormatting>
  <conditionalFormatting sqref="R39:XFD40">
    <cfRule type="cellIs" dxfId="12" priority="30" operator="equal">
      <formula>0</formula>
    </cfRule>
  </conditionalFormatting>
  <conditionalFormatting sqref="J39:J40">
    <cfRule type="iconSet" priority="29">
      <iconSet iconSet="3TrafficLights2" reverse="1">
        <cfvo type="percent" val="0"/>
        <cfvo type="formula" val="0.5"/>
        <cfvo type="formula" val="0.4"/>
      </iconSet>
    </cfRule>
  </conditionalFormatting>
  <conditionalFormatting sqref="L39:M40">
    <cfRule type="cellIs" dxfId="11" priority="26" operator="equal">
      <formula>"Mejora"</formula>
    </cfRule>
    <cfRule type="cellIs" dxfId="10" priority="27" operator="equal">
      <formula>"Empeora"</formula>
    </cfRule>
  </conditionalFormatting>
  <conditionalFormatting sqref="S43:XFD44">
    <cfRule type="cellIs" dxfId="9" priority="25" operator="equal">
      <formula>0</formula>
    </cfRule>
  </conditionalFormatting>
  <conditionalFormatting sqref="R45:XFD46">
    <cfRule type="cellIs" dxfId="8" priority="20" operator="equal">
      <formula>0</formula>
    </cfRule>
  </conditionalFormatting>
  <conditionalFormatting sqref="R41:XFD42">
    <cfRule type="cellIs" dxfId="7" priority="15" operator="equal">
      <formula>0</formula>
    </cfRule>
  </conditionalFormatting>
  <conditionalFormatting sqref="J41:J42">
    <cfRule type="iconSet" priority="14">
      <iconSet iconSet="3TrafficLights2">
        <cfvo type="percent" val="0"/>
        <cfvo type="formula" val="0.1"/>
        <cfvo type="formula" val="0.15"/>
      </iconSet>
    </cfRule>
  </conditionalFormatting>
  <conditionalFormatting sqref="P41:P42">
    <cfRule type="iconSet" priority="13">
      <iconSet iconSet="3TrafficLights2">
        <cfvo type="percent" val="0"/>
        <cfvo type="formula" val="0.1"/>
        <cfvo type="formula" val="0.15"/>
      </iconSet>
    </cfRule>
  </conditionalFormatting>
  <conditionalFormatting sqref="L41:M42">
    <cfRule type="cellIs" dxfId="6" priority="11" operator="equal">
      <formula>"Mejora"</formula>
    </cfRule>
    <cfRule type="cellIs" dxfId="5" priority="12" operator="equal">
      <formula>"Empeora"</formula>
    </cfRule>
  </conditionalFormatting>
  <conditionalFormatting sqref="P39:P40">
    <cfRule type="iconSet" priority="10">
      <iconSet iconSet="3TrafficLights2" reverse="1">
        <cfvo type="percent" val="0"/>
        <cfvo type="formula" val="0.5"/>
        <cfvo type="formula" val="0.4"/>
      </iconSet>
    </cfRule>
  </conditionalFormatting>
  <conditionalFormatting sqref="R43:R44">
    <cfRule type="cellIs" dxfId="4" priority="9" operator="equal">
      <formula>0</formula>
    </cfRule>
  </conditionalFormatting>
  <conditionalFormatting sqref="J43:J44">
    <cfRule type="iconSet" priority="8">
      <iconSet iconSet="3TrafficLights2">
        <cfvo type="percent" val="0"/>
        <cfvo type="formula" val="0.1"/>
        <cfvo type="formula" val="0.15"/>
      </iconSet>
    </cfRule>
  </conditionalFormatting>
  <conditionalFormatting sqref="P43:P44">
    <cfRule type="iconSet" priority="7">
      <iconSet iconSet="3TrafficLights2">
        <cfvo type="percent" val="0"/>
        <cfvo type="formula" val="0.1"/>
        <cfvo type="formula" val="0.15"/>
      </iconSet>
    </cfRule>
  </conditionalFormatting>
  <conditionalFormatting sqref="L43:M44">
    <cfRule type="cellIs" dxfId="3" priority="5" operator="equal">
      <formula>"Mejora"</formula>
    </cfRule>
    <cfRule type="cellIs" dxfId="2" priority="6" operator="equal">
      <formula>"Empeora"</formula>
    </cfRule>
  </conditionalFormatting>
  <conditionalFormatting sqref="J45:J46">
    <cfRule type="iconSet" priority="4">
      <iconSet iconSet="3TrafficLights2">
        <cfvo type="percent" val="0"/>
        <cfvo type="percent" val="0.65"/>
        <cfvo type="num" val="0.9"/>
      </iconSet>
    </cfRule>
  </conditionalFormatting>
  <conditionalFormatting sqref="P45:P46">
    <cfRule type="iconSet" priority="3">
      <iconSet iconSet="3TrafficLights2">
        <cfvo type="percent" val="0"/>
        <cfvo type="percent" val="0.65"/>
        <cfvo type="num" val="0.9"/>
      </iconSet>
    </cfRule>
  </conditionalFormatting>
  <conditionalFormatting sqref="L45:M46">
    <cfRule type="cellIs" dxfId="1" priority="1" operator="equal">
      <formula>"Mejora"</formula>
    </cfRule>
    <cfRule type="cellIs" dxfId="0" priority="2" operator="equal">
      <formula>"Empeora"</formula>
    </cfRule>
  </conditionalFormatting>
  <pageMargins left="0.39370078740157483" right="0" top="0.39370078740157483" bottom="0.39370078740157483" header="0" footer="0"/>
  <pageSetup paperSize="8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Datos de Control</vt:lpstr>
      <vt:lpstr>Portada</vt:lpstr>
      <vt:lpstr>..........</vt:lpstr>
      <vt:lpstr>Pp. 2020</vt:lpstr>
      <vt:lpstr>.........</vt:lpstr>
      <vt:lpstr>PyG</vt:lpstr>
      <vt:lpstr>Balance</vt:lpstr>
      <vt:lpstr>Ratios</vt:lpstr>
      <vt:lpstr>Balance!Títulos_a_imprimir</vt:lpstr>
      <vt:lpstr>PyG!Títulos_a_imprimir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JLG</dc:creator>
  <cp:lastModifiedBy>JLG</cp:lastModifiedBy>
  <cp:lastPrinted>2020-10-08T08:23:26Z</cp:lastPrinted>
  <dcterms:created xsi:type="dcterms:W3CDTF">2020-10-03T09:27:04Z</dcterms:created>
  <dcterms:modified xsi:type="dcterms:W3CDTF">2020-10-08T17:46:23Z</dcterms:modified>
</cp:coreProperties>
</file>