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735" yWindow="1395" windowWidth="15180" windowHeight="7440" tabRatio="906" activeTab="1"/>
  </bookViews>
  <sheets>
    <sheet name="PRESENTACIÓN" sheetId="42" r:id="rId1"/>
    <sheet name="COMPROBACIONES" sheetId="36" r:id="rId2"/>
    <sheet name="BALANCE" sheetId="37" r:id="rId3"/>
    <sheet name="PYG" sheetId="38" r:id="rId4"/>
    <sheet name="ECPN" sheetId="40" r:id="rId5"/>
    <sheet name="NOTA 3 Dist Rdos" sheetId="27" r:id="rId6"/>
    <sheet name="NOTA 4 NRV" sheetId="28" r:id="rId7"/>
    <sheet name="NOTA 5-Inmovilizado" sheetId="1" r:id="rId8"/>
    <sheet name="NOTA 6 - Activos fros (I)" sheetId="43" r:id="rId9"/>
    <sheet name="NOTA 6 -Activos Fros (II)" sheetId="44" r:id="rId10"/>
    <sheet name="Nota 7 - Pasivos Fiancieros" sheetId="45" r:id="rId11"/>
    <sheet name="Nota 9-Situación Fiscal" sheetId="47" r:id="rId12"/>
    <sheet name="NOTA10-Ingresos y gastos" sheetId="14" r:id="rId13"/>
    <sheet name="NOTA 11-Subvenciones" sheetId="18" r:id="rId14"/>
    <sheet name="NOTA 12-Operaciones vinc (1)" sheetId="23" r:id="rId15"/>
    <sheet name="NOTA 12-Operaciones vinc (2)" sheetId="24" r:id="rId16"/>
    <sheet name="NOTA 13-Otra información" sheetId="25" r:id="rId17"/>
    <sheet name="NOTA 14-Medioambiente" sheetId="17" r:id="rId18"/>
    <sheet name="Nota 15 - Aplazamiento de pagos" sheetId="46" r:id="rId19"/>
  </sheets>
  <definedNames>
    <definedName name="_xlnm.Print_Area" localSheetId="5">'NOTA 3 Dist Rdos'!$B$5:$C$19</definedName>
  </definedNames>
  <calcPr calcId="125725"/>
</workbook>
</file>

<file path=xl/calcChain.xml><?xml version="1.0" encoding="utf-8"?>
<calcChain xmlns="http://schemas.openxmlformats.org/spreadsheetml/2006/main">
  <c r="E38" i="38"/>
  <c r="D118" i="36" l="1"/>
  <c r="C118"/>
  <c r="D11" i="18"/>
  <c r="C104" i="36"/>
  <c r="D19" i="47"/>
  <c r="H23"/>
  <c r="H22"/>
  <c r="H21"/>
  <c r="H20"/>
  <c r="H19"/>
  <c r="H12"/>
  <c r="H11"/>
  <c r="H10"/>
  <c r="H9"/>
  <c r="H8"/>
  <c r="C17"/>
  <c r="D99" i="36" s="1"/>
  <c r="C6" i="47" l="1"/>
  <c r="C99" i="36" s="1"/>
  <c r="D94"/>
  <c r="C94"/>
  <c r="C92"/>
  <c r="H48" i="45"/>
  <c r="N48" s="1"/>
  <c r="H47"/>
  <c r="N47" s="1"/>
  <c r="H43"/>
  <c r="N43" s="1"/>
  <c r="H42"/>
  <c r="H41"/>
  <c r="N42"/>
  <c r="N44"/>
  <c r="N45"/>
  <c r="N49"/>
  <c r="W48"/>
  <c r="W49"/>
  <c r="Q48"/>
  <c r="Q47"/>
  <c r="W43"/>
  <c r="W44"/>
  <c r="W45"/>
  <c r="Q41"/>
  <c r="C51" i="36"/>
  <c r="D50" i="1"/>
  <c r="E7"/>
  <c r="D9"/>
  <c r="D7"/>
  <c r="D15"/>
  <c r="D12"/>
  <c r="D30"/>
  <c r="D29"/>
  <c r="D25"/>
  <c r="D24"/>
  <c r="E39"/>
  <c r="D39"/>
  <c r="C39"/>
  <c r="D18" i="27"/>
  <c r="C18"/>
  <c r="C12" i="36"/>
  <c r="G42" i="40"/>
  <c r="G41" s="1"/>
  <c r="F43"/>
  <c r="F42" s="1"/>
  <c r="F41" s="1"/>
  <c r="G43"/>
  <c r="J13" i="18"/>
  <c r="D93" i="36" l="1"/>
  <c r="C93"/>
  <c r="H77" l="1"/>
  <c r="H79"/>
  <c r="H82"/>
  <c r="I82" l="1"/>
  <c r="D65" l="1"/>
  <c r="C65"/>
  <c r="E28" i="1" l="1"/>
  <c r="E6" s="1"/>
  <c r="D33" i="36" l="1"/>
  <c r="C14" i="18" l="1"/>
  <c r="F11"/>
  <c r="Q46" i="45" l="1"/>
  <c r="H83" i="36" l="1"/>
  <c r="H81"/>
  <c r="M46" i="45"/>
  <c r="L46"/>
  <c r="K46"/>
  <c r="J46"/>
  <c r="J50" s="1"/>
  <c r="I46"/>
  <c r="I50" s="1"/>
  <c r="H46"/>
  <c r="H78" i="36"/>
  <c r="H76"/>
  <c r="M50" i="45"/>
  <c r="L50"/>
  <c r="W42"/>
  <c r="R46"/>
  <c r="S46"/>
  <c r="T46"/>
  <c r="U46"/>
  <c r="V46"/>
  <c r="W47"/>
  <c r="H50" l="1"/>
  <c r="N50" s="1"/>
  <c r="N46"/>
  <c r="H80" i="36" s="1"/>
  <c r="C76"/>
  <c r="K50" i="45"/>
  <c r="N41"/>
  <c r="W46"/>
  <c r="W41"/>
  <c r="H75" i="36" l="1"/>
  <c r="H84"/>
  <c r="I31" i="45" l="1"/>
  <c r="H33"/>
  <c r="G33"/>
  <c r="F33"/>
  <c r="D61" i="36" s="1"/>
  <c r="I32" i="45"/>
  <c r="H26"/>
  <c r="G26"/>
  <c r="F26"/>
  <c r="C61" i="36" s="1"/>
  <c r="I25" i="45"/>
  <c r="I24"/>
  <c r="C71" i="36" l="1"/>
  <c r="D71"/>
  <c r="I26" i="45"/>
  <c r="I33"/>
  <c r="H17"/>
  <c r="G17"/>
  <c r="D66" i="36" s="1"/>
  <c r="F17" i="45"/>
  <c r="D56" i="36" s="1"/>
  <c r="I16" i="45"/>
  <c r="I15"/>
  <c r="I17" l="1"/>
  <c r="G44" i="44"/>
  <c r="C88" i="36" s="1"/>
  <c r="E29" i="44"/>
  <c r="E31" s="1"/>
  <c r="D29"/>
  <c r="D31" s="1"/>
  <c r="C29"/>
  <c r="C31" s="1"/>
  <c r="C12"/>
  <c r="H16" l="1"/>
  <c r="G12"/>
  <c r="F12"/>
  <c r="D12"/>
  <c r="C17"/>
  <c r="I15" i="43"/>
  <c r="I14"/>
  <c r="I33"/>
  <c r="H35"/>
  <c r="G35"/>
  <c r="F35"/>
  <c r="I34"/>
  <c r="I32"/>
  <c r="H29"/>
  <c r="G29"/>
  <c r="F29"/>
  <c r="I28"/>
  <c r="I27"/>
  <c r="I26"/>
  <c r="I13"/>
  <c r="I16" s="1"/>
  <c r="F16"/>
  <c r="I29" l="1"/>
  <c r="I35"/>
  <c r="D28" i="1"/>
  <c r="C28"/>
  <c r="C6" s="1"/>
  <c r="E10"/>
  <c r="C10"/>
  <c r="C21"/>
  <c r="D19" i="27"/>
  <c r="D10"/>
  <c r="D6" i="1" l="1"/>
  <c r="D10" s="1"/>
  <c r="F12" i="40"/>
  <c r="G12"/>
  <c r="H12"/>
  <c r="I12"/>
  <c r="J12"/>
  <c r="K12"/>
  <c r="L12"/>
  <c r="M12"/>
  <c r="N12"/>
  <c r="O12"/>
  <c r="E12"/>
  <c r="F14"/>
  <c r="G14"/>
  <c r="H14"/>
  <c r="I14"/>
  <c r="J14"/>
  <c r="K14"/>
  <c r="L14"/>
  <c r="M14"/>
  <c r="N14"/>
  <c r="O14"/>
  <c r="F17"/>
  <c r="G17"/>
  <c r="H17"/>
  <c r="I17"/>
  <c r="J17"/>
  <c r="K17"/>
  <c r="L17"/>
  <c r="M17"/>
  <c r="N17"/>
  <c r="O17"/>
  <c r="F21"/>
  <c r="G21"/>
  <c r="H21"/>
  <c r="I21"/>
  <c r="J21"/>
  <c r="K21"/>
  <c r="L21"/>
  <c r="M21"/>
  <c r="N21"/>
  <c r="O21"/>
  <c r="O32"/>
  <c r="F36"/>
  <c r="G36"/>
  <c r="H36"/>
  <c r="I36"/>
  <c r="J36"/>
  <c r="K36"/>
  <c r="L36"/>
  <c r="M36"/>
  <c r="N36"/>
  <c r="O36"/>
  <c r="N24" l="1"/>
  <c r="N27" s="1"/>
  <c r="J24"/>
  <c r="J27" s="1"/>
  <c r="F24"/>
  <c r="F27" s="1"/>
  <c r="I24"/>
  <c r="I27" s="1"/>
  <c r="M24"/>
  <c r="M27" s="1"/>
  <c r="H24"/>
  <c r="H27" s="1"/>
  <c r="O24"/>
  <c r="O27" s="1"/>
  <c r="K24"/>
  <c r="K27" s="1"/>
  <c r="G24"/>
  <c r="G27" s="1"/>
  <c r="E36"/>
  <c r="P36" s="1"/>
  <c r="E32"/>
  <c r="E29"/>
  <c r="E14"/>
  <c r="E21"/>
  <c r="P21" s="1"/>
  <c r="E17"/>
  <c r="P17" s="1"/>
  <c r="P12"/>
  <c r="P10"/>
  <c r="P11"/>
  <c r="P14"/>
  <c r="P15"/>
  <c r="P16"/>
  <c r="P18"/>
  <c r="P19"/>
  <c r="P20"/>
  <c r="P22"/>
  <c r="P23"/>
  <c r="P25"/>
  <c r="P26"/>
  <c r="P28"/>
  <c r="P30"/>
  <c r="P31"/>
  <c r="P33"/>
  <c r="P35"/>
  <c r="P37"/>
  <c r="P38"/>
  <c r="E24" l="1"/>
  <c r="E27" s="1"/>
  <c r="E39" s="1"/>
  <c r="P9"/>
  <c r="E23" i="38"/>
  <c r="D23"/>
  <c r="K44" i="37" l="1"/>
  <c r="K43" s="1"/>
  <c r="K38"/>
  <c r="K13"/>
  <c r="K12"/>
  <c r="K11" s="1"/>
  <c r="L13"/>
  <c r="L12" s="1"/>
  <c r="L11" s="1"/>
  <c r="E22"/>
  <c r="E21" s="1"/>
  <c r="E11"/>
  <c r="D123" i="36"/>
  <c r="C123"/>
  <c r="C119"/>
  <c r="D114"/>
  <c r="C114"/>
  <c r="D109"/>
  <c r="C109"/>
  <c r="D108"/>
  <c r="C108"/>
  <c r="D103"/>
  <c r="C103"/>
  <c r="F44" i="44"/>
  <c r="E44"/>
  <c r="D44"/>
  <c r="C44"/>
  <c r="D53"/>
  <c r="E53"/>
  <c r="F53"/>
  <c r="G53"/>
  <c r="C53"/>
  <c r="C89" i="36" s="1"/>
  <c r="C90" s="1"/>
  <c r="I83"/>
  <c r="I79"/>
  <c r="I78"/>
  <c r="I77"/>
  <c r="I76"/>
  <c r="I75"/>
  <c r="C77"/>
  <c r="C79"/>
  <c r="C82"/>
  <c r="D83"/>
  <c r="D82"/>
  <c r="D78"/>
  <c r="D79"/>
  <c r="D77"/>
  <c r="D76"/>
  <c r="D75"/>
  <c r="D70"/>
  <c r="C70"/>
  <c r="D60"/>
  <c r="C60"/>
  <c r="D55"/>
  <c r="C55"/>
  <c r="D51"/>
  <c r="D49"/>
  <c r="D48"/>
  <c r="D47"/>
  <c r="C49"/>
  <c r="C48"/>
  <c r="C47"/>
  <c r="D43"/>
  <c r="C43"/>
  <c r="D38"/>
  <c r="C38"/>
  <c r="C36"/>
  <c r="C41" s="1"/>
  <c r="C46" s="1"/>
  <c r="C33"/>
  <c r="C31"/>
  <c r="C54" l="1"/>
  <c r="C59" s="1"/>
  <c r="C64" s="1"/>
  <c r="C69" s="1"/>
  <c r="C97" s="1"/>
  <c r="C102" s="1"/>
  <c r="C107" s="1"/>
  <c r="C112" s="1"/>
  <c r="K36" i="37"/>
  <c r="C50" i="36"/>
  <c r="D50"/>
  <c r="C27"/>
  <c r="D16"/>
  <c r="C16"/>
  <c r="H25" i="47" l="1"/>
  <c r="H14"/>
  <c r="E21"/>
  <c r="E23"/>
  <c r="E22"/>
  <c r="E20"/>
  <c r="E19"/>
  <c r="E12"/>
  <c r="E11"/>
  <c r="E10"/>
  <c r="E9"/>
  <c r="E8"/>
  <c r="E14" s="1"/>
  <c r="C50" i="1"/>
  <c r="C22" i="17"/>
  <c r="D22"/>
  <c r="E25" i="47" l="1"/>
  <c r="D104" i="36"/>
  <c r="J12" i="18"/>
  <c r="D14"/>
  <c r="E14"/>
  <c r="F12"/>
  <c r="F13"/>
  <c r="F14" l="1"/>
  <c r="C124" i="36"/>
  <c r="C13" i="14"/>
  <c r="C12" s="1"/>
  <c r="D7"/>
  <c r="C7"/>
  <c r="D18"/>
  <c r="C18"/>
  <c r="C83" i="36"/>
  <c r="C81"/>
  <c r="C78"/>
  <c r="F10" i="45"/>
  <c r="C56" i="36" s="1"/>
  <c r="H10" i="45"/>
  <c r="G10"/>
  <c r="C66" i="36" s="1"/>
  <c r="I9" i="45"/>
  <c r="I8"/>
  <c r="D17" i="44"/>
  <c r="F17"/>
  <c r="G17"/>
  <c r="F28"/>
  <c r="D95" i="36" s="1"/>
  <c r="F29" i="44"/>
  <c r="F30"/>
  <c r="C95" i="36" s="1"/>
  <c r="F31" i="44"/>
  <c r="F27"/>
  <c r="H11"/>
  <c r="H13"/>
  <c r="H14"/>
  <c r="H15"/>
  <c r="H12"/>
  <c r="H8"/>
  <c r="H9"/>
  <c r="H10"/>
  <c r="H7"/>
  <c r="E13"/>
  <c r="E14"/>
  <c r="E15"/>
  <c r="E16"/>
  <c r="E11"/>
  <c r="E8"/>
  <c r="E9"/>
  <c r="E10"/>
  <c r="E7"/>
  <c r="R50" i="45" l="1"/>
  <c r="V50"/>
  <c r="C67" i="36"/>
  <c r="C72"/>
  <c r="D72"/>
  <c r="D67"/>
  <c r="H17" i="44"/>
  <c r="E12"/>
  <c r="E17" s="1"/>
  <c r="T50" i="45"/>
  <c r="Q50"/>
  <c r="S50"/>
  <c r="U50"/>
  <c r="C80" i="36"/>
  <c r="C75"/>
  <c r="I10" i="45"/>
  <c r="W50" l="1"/>
  <c r="C84" i="36" s="1"/>
  <c r="G16" i="43" l="1"/>
  <c r="G10"/>
  <c r="F10"/>
  <c r="I9"/>
  <c r="I8"/>
  <c r="I7"/>
  <c r="I10" l="1"/>
  <c r="H10"/>
  <c r="H16"/>
  <c r="D12" i="25" l="1"/>
  <c r="C12"/>
  <c r="G11" i="18"/>
  <c r="I11"/>
  <c r="I14" s="1"/>
  <c r="D119" i="36"/>
  <c r="D13" i="14"/>
  <c r="D12" s="1"/>
  <c r="D6"/>
  <c r="C6"/>
  <c r="G14" i="18" l="1"/>
  <c r="H14"/>
  <c r="E21" i="1"/>
  <c r="D21"/>
  <c r="C19" i="27"/>
  <c r="C10"/>
  <c r="J14" i="18" l="1"/>
  <c r="D124" i="36" s="1"/>
  <c r="J11" i="18"/>
  <c r="O29" i="40" l="1"/>
  <c r="O39" s="1"/>
  <c r="E31" i="38" l="1"/>
  <c r="D31"/>
  <c r="E24"/>
  <c r="D24"/>
  <c r="L44" i="37"/>
  <c r="I81" i="36" s="1"/>
  <c r="I80" s="1"/>
  <c r="I84" s="1"/>
  <c r="D81"/>
  <c r="D80" s="1"/>
  <c r="D84" s="1"/>
  <c r="D35" i="38" l="1"/>
  <c r="D36" s="1"/>
  <c r="D38" s="1"/>
  <c r="C98" i="36" s="1"/>
  <c r="E35" i="38"/>
  <c r="E36" s="1"/>
  <c r="L43" i="37"/>
  <c r="L38"/>
  <c r="C28" i="36" l="1"/>
  <c r="C17"/>
  <c r="D17"/>
  <c r="D98"/>
  <c r="L36" i="37"/>
  <c r="L24" i="40"/>
  <c r="P13"/>
  <c r="L27" i="37"/>
  <c r="L25" s="1"/>
  <c r="K27"/>
  <c r="K25" s="1"/>
  <c r="K50" s="1"/>
  <c r="L27" i="40" l="1"/>
  <c r="P27" s="1"/>
  <c r="P24"/>
  <c r="F22" i="37"/>
  <c r="F21"/>
  <c r="F11"/>
  <c r="L9"/>
  <c r="K9"/>
  <c r="D113" i="36"/>
  <c r="C113"/>
  <c r="E19" i="37" l="1"/>
  <c r="E31" s="1"/>
  <c r="F19"/>
  <c r="D105" i="36"/>
  <c r="D100"/>
  <c r="C100" s="1"/>
  <c r="C120"/>
  <c r="D120" s="1"/>
  <c r="C110"/>
  <c r="D110"/>
  <c r="C105"/>
  <c r="F31" i="37" l="1"/>
  <c r="D22" i="36" s="1"/>
  <c r="C23"/>
  <c r="L50" i="37"/>
  <c r="D23" i="36" s="1"/>
  <c r="E76"/>
  <c r="E77"/>
  <c r="E78"/>
  <c r="E79"/>
  <c r="E80"/>
  <c r="E81"/>
  <c r="E82"/>
  <c r="J76"/>
  <c r="J77"/>
  <c r="J78"/>
  <c r="J79"/>
  <c r="J80"/>
  <c r="J81"/>
  <c r="J82"/>
  <c r="J83"/>
  <c r="E84"/>
  <c r="J84"/>
  <c r="E83"/>
  <c r="C22"/>
  <c r="C21"/>
  <c r="D18"/>
  <c r="C18"/>
  <c r="J75" l="1"/>
  <c r="D24"/>
  <c r="E75"/>
  <c r="C24"/>
  <c r="D57"/>
  <c r="D62"/>
  <c r="C62"/>
  <c r="C29"/>
  <c r="D19"/>
  <c r="C19" s="1"/>
  <c r="C57"/>
  <c r="D52"/>
  <c r="C52" s="1"/>
  <c r="D11"/>
  <c r="C11"/>
  <c r="D125" l="1"/>
  <c r="D115"/>
  <c r="C115"/>
  <c r="E34" i="1" l="1"/>
  <c r="E11" s="1"/>
  <c r="E16" s="1"/>
  <c r="E45" s="1"/>
  <c r="C37" i="36" s="1"/>
  <c r="D34" i="1" l="1"/>
  <c r="E44"/>
  <c r="D37" i="36" s="1"/>
  <c r="D39" s="1"/>
  <c r="C39" s="1"/>
  <c r="C34" i="1"/>
  <c r="C125" i="36"/>
  <c r="D11" i="1" l="1"/>
  <c r="D16" s="1"/>
  <c r="D44"/>
  <c r="D32" i="36" s="1"/>
  <c r="D34" s="1"/>
  <c r="C44" i="1"/>
  <c r="D42" i="36" s="1"/>
  <c r="D44" s="1"/>
  <c r="C11" i="1"/>
  <c r="C16" s="1"/>
  <c r="C45" s="1"/>
  <c r="C42" i="36" s="1"/>
  <c r="D12"/>
  <c r="D13" s="1"/>
  <c r="H32" i="40"/>
  <c r="H29" s="1"/>
  <c r="H39" s="1"/>
  <c r="G32"/>
  <c r="G29" s="1"/>
  <c r="G39" s="1"/>
  <c r="F32"/>
  <c r="F29" s="1"/>
  <c r="C44" i="36" l="1"/>
  <c r="C32"/>
  <c r="C34" s="1"/>
  <c r="D45" i="1"/>
  <c r="F39" i="40"/>
  <c r="I32"/>
  <c r="I29" s="1"/>
  <c r="I39" l="1"/>
  <c r="L32"/>
  <c r="L29" s="1"/>
  <c r="L39" s="1"/>
  <c r="K32"/>
  <c r="K29" s="1"/>
  <c r="K39" s="1"/>
  <c r="M32"/>
  <c r="M29" s="1"/>
  <c r="M39" s="1"/>
  <c r="J32"/>
  <c r="J29" s="1"/>
  <c r="J39" l="1"/>
  <c r="N32"/>
  <c r="N29" s="1"/>
  <c r="P34"/>
  <c r="C13" i="36" s="1"/>
  <c r="P32" i="40" l="1"/>
  <c r="P29"/>
  <c r="N39"/>
  <c r="P39" s="1"/>
</calcChain>
</file>

<file path=xl/sharedStrings.xml><?xml version="1.0" encoding="utf-8"?>
<sst xmlns="http://schemas.openxmlformats.org/spreadsheetml/2006/main" count="905" uniqueCount="517">
  <si>
    <t>Porcentaje de Amortización anual</t>
  </si>
  <si>
    <t>Otro inmovilizado</t>
  </si>
  <si>
    <t xml:space="preserve">    a) Importes devueltos</t>
  </si>
  <si>
    <t xml:space="preserve">    b) Obligaciones asumidas por cuenta de ellos a título de garantía</t>
  </si>
  <si>
    <t xml:space="preserve">    a) Primas pagadas a miembros antiguos del órgano de administración</t>
  </si>
  <si>
    <t xml:space="preserve">    b) Primas pagadas a miembros actuales del órgano de administración</t>
  </si>
  <si>
    <t>Técnicos y profesionales científicos e intelectuales y de apoyo</t>
  </si>
  <si>
    <t>Comerciales, vendedores y similares</t>
  </si>
  <si>
    <t>Resto de personal cualificado</t>
  </si>
  <si>
    <t>Total empleo medio</t>
  </si>
  <si>
    <t>BASE DE REPARTO</t>
  </si>
  <si>
    <t>Saldo de la cuenta de pérdidas y ganancias</t>
  </si>
  <si>
    <t xml:space="preserve">Remanente  </t>
  </si>
  <si>
    <t xml:space="preserve">Reservas voluntarias </t>
  </si>
  <si>
    <t>Otras reservas de libre disposición</t>
  </si>
  <si>
    <t>APLICACIÓN A</t>
  </si>
  <si>
    <t xml:space="preserve">Reserva legal  </t>
  </si>
  <si>
    <t>Reserva por fondo de comercio</t>
  </si>
  <si>
    <t xml:space="preserve">Reservas especiales  </t>
  </si>
  <si>
    <t xml:space="preserve">Dividendos  </t>
  </si>
  <si>
    <t>Remanente  y otros</t>
  </si>
  <si>
    <t xml:space="preserve">Compensación de pérdidas de ejercicios anteriores  </t>
  </si>
  <si>
    <t>TOTAL BASE DE REPARTO</t>
  </si>
  <si>
    <t>TOTAL APLICACIÓN</t>
  </si>
  <si>
    <t>Construcciones</t>
  </si>
  <si>
    <t>( + ) Dotación a la amortización del ejercicio</t>
  </si>
  <si>
    <t>( + ) Aumentos por adquisiciones o traspasos</t>
  </si>
  <si>
    <t>( + ) Correcciones valorativas por deterioro reconocidas en el período</t>
  </si>
  <si>
    <t>( - ) Reversión de correcciones valorativas por deterioro</t>
  </si>
  <si>
    <t>Valor de la opción de compra</t>
  </si>
  <si>
    <t>TOTAL</t>
  </si>
  <si>
    <t>Deudas con entidades de crédito</t>
  </si>
  <si>
    <t>Obligaciones y otros valores negociables</t>
  </si>
  <si>
    <t>Resto</t>
  </si>
  <si>
    <t>Elementos del Inmovilizado Intangible con vida útil indefinida</t>
  </si>
  <si>
    <t>Justificación</t>
  </si>
  <si>
    <t>Capital</t>
  </si>
  <si>
    <t>Reservas</t>
  </si>
  <si>
    <t>Empresas asociadas</t>
  </si>
  <si>
    <t>A) ACTIVO NO CORRIENTE</t>
  </si>
  <si>
    <t>B) ACTIVO CORRIENTE</t>
  </si>
  <si>
    <t>C) PASIVO NO CORRIENTE</t>
  </si>
  <si>
    <t>D) PASIVO CORRIENTE</t>
  </si>
  <si>
    <t>Saldo al inicio del ejercicio</t>
  </si>
  <si>
    <t>1. Consumo de mercaderías</t>
  </si>
  <si>
    <t xml:space="preserve">    a) Compras, netas de devoluciones y cualquier descuento, de las cuales:</t>
  </si>
  <si>
    <t xml:space="preserve">            - nacionales</t>
  </si>
  <si>
    <t xml:space="preserve">            - adquisiciones intracomunitarias</t>
  </si>
  <si>
    <t xml:space="preserve">            - importaciones</t>
  </si>
  <si>
    <t xml:space="preserve">    b) Variación de existencias</t>
  </si>
  <si>
    <t xml:space="preserve">2. Consumo de materias primas y otras materias consumibles </t>
  </si>
  <si>
    <t>Cuenta de pérdidas y ganancias</t>
  </si>
  <si>
    <t>Ingresos y gastos directamente imputados al patrimonio neto</t>
  </si>
  <si>
    <t>Saldo de ingresos y gastos del ejercicio</t>
  </si>
  <si>
    <t>Aumentos</t>
  </si>
  <si>
    <t>Disminuciones</t>
  </si>
  <si>
    <t>Efecto neto</t>
  </si>
  <si>
    <t>Diferencias temporarias:</t>
  </si>
  <si>
    <t>Descripción del concepto</t>
  </si>
  <si>
    <t>A) ACTIVOS DE NATURALEZA MEDIOAMBIENTAL</t>
  </si>
  <si>
    <t xml:space="preserve">   1. Valor contable </t>
  </si>
  <si>
    <t xml:space="preserve">   2. Amortización acumulada  </t>
  </si>
  <si>
    <t xml:space="preserve">   3. Correcciones valorativas por deterioro </t>
  </si>
  <si>
    <t xml:space="preserve">      3.1. Reconocidas en el ejercicio</t>
  </si>
  <si>
    <t xml:space="preserve">      3.2. Acumuladas</t>
  </si>
  <si>
    <t>B) GASTOS INCURRIDOS PARA LA MEJORA Y PROTECCIÓN DEL MEDIO AMBIENTE</t>
  </si>
  <si>
    <t>C) RIESGOS CUBIERTOS POR LAS PROVISIONES PARA ACTUACIONES MEDIOAMBIENTALES</t>
  </si>
  <si>
    <t xml:space="preserve"> 2. Derechos de reembolso reconocidos en el activo</t>
  </si>
  <si>
    <t>D) INVERSIONES DEL EJERCICIO POR RAZONES MEDIOAMBIENTALES</t>
  </si>
  <si>
    <t>E) COMPENSACIONES A RECIBIR DE TERCEROS</t>
  </si>
  <si>
    <t>a) Subvenciones, donaciones y legados recibidos, otorgados por terceros distintos a los socios</t>
  </si>
  <si>
    <t>a.1) Que aparecen en el patrimonio neto del balance</t>
  </si>
  <si>
    <t>a.2) Imputados en la cuenta de pérdidas y ganancias</t>
  </si>
  <si>
    <t>Saldo al cierre del ejercicio</t>
  </si>
  <si>
    <t>ACTIVO</t>
  </si>
  <si>
    <t>V. Periodificaciones a largo plazo</t>
  </si>
  <si>
    <t>VI. Acreedores comerciales no corrientes</t>
  </si>
  <si>
    <t>VI. Activos por impuesto diferido</t>
  </si>
  <si>
    <t>TOTAL ACTIVO (A + B)</t>
  </si>
  <si>
    <t>B) PASIVO NO CORRIENTE</t>
  </si>
  <si>
    <t>C) PASIVO CORRIENTE</t>
  </si>
  <si>
    <t>Resultado del ejercicio</t>
  </si>
  <si>
    <t>Importe</t>
  </si>
  <si>
    <t>Entidad dominante</t>
  </si>
  <si>
    <t>Otras empresas del grupo</t>
  </si>
  <si>
    <t>Negocios conjuntos en los que la empresa sea uno de los partícipes</t>
  </si>
  <si>
    <t>Empresas con control conjunto o influencia significativa sobre la empresa</t>
  </si>
  <si>
    <t>Personal clave de la dirección de la empresa o de la entidad dominante</t>
  </si>
  <si>
    <t>Otras partes vinculadas</t>
  </si>
  <si>
    <t>Ventas de activos corrientes, de las cuales:</t>
  </si>
  <si>
    <t>Beneficios (+) / Pérdidas (-)</t>
  </si>
  <si>
    <t>Ventas de activos no corrientes, de las cuales:</t>
  </si>
  <si>
    <t>Compras de activos corrientes</t>
  </si>
  <si>
    <t>Compras de activos no corrientes</t>
  </si>
  <si>
    <t>Prestación de servicios, de la cual:</t>
  </si>
  <si>
    <t>Recepción de servicios</t>
  </si>
  <si>
    <t>Contratos de arrendamiento financiero, de los cuales:</t>
  </si>
  <si>
    <t>Transferencias de investigación y desarrollo, de los cuales:</t>
  </si>
  <si>
    <t>Ingresos por intereses cobrados</t>
  </si>
  <si>
    <t>Ingresos por intereses devengados pero no cobrados</t>
  </si>
  <si>
    <t>Gastos por intereses pagados</t>
  </si>
  <si>
    <t>Gastos por intereses devengados pero no pagados</t>
  </si>
  <si>
    <t xml:space="preserve">Gastos consecuencia de deudores incobrables o de dudoso cobro </t>
  </si>
  <si>
    <t>Dividendos y otros beneficios distribuidos</t>
  </si>
  <si>
    <t>Garantías y avales recibidos</t>
  </si>
  <si>
    <t>Garantías y avales prestados</t>
  </si>
  <si>
    <t xml:space="preserve">        - Correcciones valorativas por créditos de dudoso cobro</t>
  </si>
  <si>
    <t xml:space="preserve"> 1. Deudores comerciales y otras cuentas a cobrar </t>
  </si>
  <si>
    <t xml:space="preserve">        - Correcciones valorativas por clientes de dudoso cobro a largo plazo</t>
  </si>
  <si>
    <t xml:space="preserve">          - Correcciones valorativas por créditos de dudoso cobro</t>
  </si>
  <si>
    <t xml:space="preserve"> 1. Deudas a largo plazo</t>
  </si>
  <si>
    <t>2. Deudas con carecterísticas especiales a largo plazo</t>
  </si>
  <si>
    <t xml:space="preserve"> 1. Deudas a corto plazo</t>
  </si>
  <si>
    <t>1. Sueldos, dietas y otras remuneraciones</t>
  </si>
  <si>
    <t>Aplicaciones Informáticas</t>
  </si>
  <si>
    <t>Instalaciones</t>
  </si>
  <si>
    <t>10%,12%</t>
  </si>
  <si>
    <t>Utillaje</t>
  </si>
  <si>
    <t>Maquinaria</t>
  </si>
  <si>
    <t>Otras Instalaciones</t>
  </si>
  <si>
    <t>Mobiliario</t>
  </si>
  <si>
    <t>Equipos para Procesos de Información</t>
  </si>
  <si>
    <t>Elementos de Transporte</t>
  </si>
  <si>
    <t>Acreedores por arrendamiento financiero</t>
  </si>
  <si>
    <t>Acreedores comerciales no corrientes</t>
  </si>
  <si>
    <t>Acreedores comerciales y otras cuentas a pagar</t>
  </si>
  <si>
    <t>Patrimonio</t>
  </si>
  <si>
    <t>Total de activos</t>
  </si>
  <si>
    <t>Total de patrimonio y pasivos</t>
  </si>
  <si>
    <t>Balance de situación</t>
  </si>
  <si>
    <t>Ganancia (Pérdida)</t>
  </si>
  <si>
    <t>Cuenta de PyG</t>
  </si>
  <si>
    <t>ECPN</t>
  </si>
  <si>
    <t>Balance de Situación</t>
  </si>
  <si>
    <t>DENOMINACION SOCIAL</t>
  </si>
  <si>
    <t>(DEBE) / HABER</t>
  </si>
  <si>
    <t>PATRIMONIO NETO Y PASIVO</t>
  </si>
  <si>
    <t>Prima de emisión</t>
  </si>
  <si>
    <t>(Acciones y participaciones en patrimonio propias)</t>
  </si>
  <si>
    <t>Resultados de ejercicios anteriores</t>
  </si>
  <si>
    <t>Otras aportaciones de socios</t>
  </si>
  <si>
    <t>(Dividendo a cuenta)</t>
  </si>
  <si>
    <t>Subvenciones donaciones y legados recibidos</t>
  </si>
  <si>
    <t>Escriturado</t>
  </si>
  <si>
    <t>(No exigido)</t>
  </si>
  <si>
    <t>A) PATRIMONIO NETO</t>
  </si>
  <si>
    <t>1. Importe neto de la cifra de negocios</t>
  </si>
  <si>
    <t>I. Inmovilizado intangible.</t>
  </si>
  <si>
    <t>A-1) Fondos propios.</t>
  </si>
  <si>
    <t>I. Capital.</t>
  </si>
  <si>
    <t xml:space="preserve">   1. Capital escriturado.</t>
  </si>
  <si>
    <t>2. Variación de existencias de productos terminados y en curso de fabricación.</t>
  </si>
  <si>
    <t xml:space="preserve">   2. (Capital no exigido).</t>
  </si>
  <si>
    <t>3. Trabajos realizados por la empresa para su activo</t>
  </si>
  <si>
    <t>II. Prima de emisión.</t>
  </si>
  <si>
    <t>4. Aprovisionamientos</t>
  </si>
  <si>
    <t>III. Reservas.</t>
  </si>
  <si>
    <t xml:space="preserve">    1. Aumentos de capital.</t>
  </si>
  <si>
    <t xml:space="preserve">    2. ( - ) Reducciones de capital.</t>
  </si>
  <si>
    <t>II. Inmovilizado material.</t>
  </si>
  <si>
    <t>IV. (Acciones y participaciones en patrimonio propias).</t>
  </si>
  <si>
    <t>V. Resultados de ejercicios anteriores.</t>
  </si>
  <si>
    <t>5. Otros ingresos de explotación</t>
  </si>
  <si>
    <t>III. Inversiones inmobiliarias.</t>
  </si>
  <si>
    <t>VI. Otras aportaciones de socios.</t>
  </si>
  <si>
    <t>6. Gastos de personal</t>
  </si>
  <si>
    <t>VII. Resultado del ejercicio.</t>
  </si>
  <si>
    <t>VIII. (Dividendo a cuenta).</t>
  </si>
  <si>
    <t>IV. Inversiones en empresas del grupo y asociadas a largo plazo.</t>
  </si>
  <si>
    <t>7. Otros gastos de explotación</t>
  </si>
  <si>
    <t>8. Amortización del inmovilizado</t>
  </si>
  <si>
    <t>V. Inversiones financieras a largo plazo.</t>
  </si>
  <si>
    <t>A-3) Subvenciones, donaciones y legados recibidos.</t>
  </si>
  <si>
    <t>9. Imputación de subvenciones de inmovilizado no financiero y otras</t>
  </si>
  <si>
    <t>10. Excesos de provisiones</t>
  </si>
  <si>
    <t>I. Provisiones a largo plazo.</t>
  </si>
  <si>
    <t>11. Deterioro y resultado por enajenaciones del inmovilizado</t>
  </si>
  <si>
    <t>II Deudas a largo plazo.</t>
  </si>
  <si>
    <t>III. Deudas con empresas del grupo y asociadas a largo plazo.</t>
  </si>
  <si>
    <t>IV. Pasivos por impuesto diferido.</t>
  </si>
  <si>
    <t xml:space="preserve">VII. Deuda con características especiales a largo plazo </t>
  </si>
  <si>
    <t xml:space="preserve">   1. Clientes por ventas y prestaciones de servicios </t>
  </si>
  <si>
    <t xml:space="preserve">       a) Clientes por ventas y prestaciones de servicios a largo plazo</t>
  </si>
  <si>
    <t xml:space="preserve">       b) Clientes por ventas y prestaciones de servicios a corto plazo.</t>
  </si>
  <si>
    <t>a) Incorporación al activo de gastos financieros</t>
  </si>
  <si>
    <t xml:space="preserve">   1. Proveedores</t>
  </si>
  <si>
    <t>b) Ingresos financieros derivados de convenios de acreedores</t>
  </si>
  <si>
    <t xml:space="preserve">       a) Proveedores a largo plazo</t>
  </si>
  <si>
    <t>c) Resto de ingresos y gastos</t>
  </si>
  <si>
    <t xml:space="preserve">       b) Proveedores a corto plazo</t>
  </si>
  <si>
    <t>TOTAL PATRIMONIO NETO Y PASIVO (A + B + C)</t>
  </si>
  <si>
    <t>NOTAS</t>
  </si>
  <si>
    <t xml:space="preserve">NOTAS </t>
  </si>
  <si>
    <t>DENOMINACIÓN SOCIAL</t>
  </si>
  <si>
    <t>ESTADO TOTAL DE CAMBIOS EN EL PATRIMONIO NETO NORMAL</t>
  </si>
  <si>
    <t>*LIMITACIONES DISTRIBUCIÓN DIVIDENDOS</t>
  </si>
  <si>
    <t>NOTA 3: DISTRIBUCIÓN DE RESULTADOS</t>
  </si>
  <si>
    <t>NOTA 4. NORMAS DE REGISTRO Y VALORACIÓN</t>
  </si>
  <si>
    <t>8%,10%</t>
  </si>
  <si>
    <t>Concesiones</t>
  </si>
  <si>
    <t>Patentes, licencias, marcas y similares</t>
  </si>
  <si>
    <t>INMOVILIZADO MATERIAL</t>
  </si>
  <si>
    <t>INMOVILIZADO INTANGIBLE</t>
  </si>
  <si>
    <t>INVERSIONES INMOBILIARIAS</t>
  </si>
  <si>
    <t>INMOVILIZADO INTANGIBLE CON VIDA ÚTIL INDEFINIDA</t>
  </si>
  <si>
    <t>ESPECIFICACIONES NOVEDADES NORMATIVAS</t>
  </si>
  <si>
    <t>*NO APLICACIÓN PRINCIPIO EMPRESA EN FUNCIONAMIENTO</t>
  </si>
  <si>
    <t>*INMOVILIZADO</t>
  </si>
  <si>
    <t>*DETERIORO</t>
  </si>
  <si>
    <t>VALOR CONTABLE (COMPROBACIÓN)</t>
  </si>
  <si>
    <t>OPERACIONES CON PARTES VINCULADAS</t>
  </si>
  <si>
    <t>SALDOS EN BALANCE CON PARTES VINCULADAS</t>
  </si>
  <si>
    <t>Impuesto sobre Sociedades</t>
  </si>
  <si>
    <t>Diferencias permanentes</t>
  </si>
  <si>
    <t xml:space="preserve">     -con origen en el ejercicio</t>
  </si>
  <si>
    <t>Compensación de bases imponibles negativas de ejercicios anteriores</t>
  </si>
  <si>
    <t>Base imponible (resultado fiscal)</t>
  </si>
  <si>
    <t xml:space="preserve">     -con origen en ejercicios anteriores</t>
  </si>
  <si>
    <t>DETALLE DE DETERMINADAS PARTIDAS DE INGRESOS Y GASTOS</t>
  </si>
  <si>
    <t>DETALLE DE DETERMINADAS PARTIDAS RELACIONADAS CON ASPECTOS MEDIOAMBIENTALES</t>
  </si>
  <si>
    <t>Nota 3 - Distribución resultados</t>
  </si>
  <si>
    <t>Saldo PYG según nota</t>
  </si>
  <si>
    <t>Saldo PYG según Cuenta PYG</t>
  </si>
  <si>
    <t>Valor según nota</t>
  </si>
  <si>
    <t>Valor según balance</t>
  </si>
  <si>
    <t>Valor s/ cuenta de PyG</t>
  </si>
  <si>
    <t>Nota 5 Inmovilizado material (valor contable)</t>
  </si>
  <si>
    <t>Total amortización</t>
  </si>
  <si>
    <t>Nota 6 Inversiones inmobiliarias (valor contable)</t>
  </si>
  <si>
    <t>Nota 7 Inmovilizado intangible (valor contable)</t>
  </si>
  <si>
    <t>Deudas con ent. Crédito l/p</t>
  </si>
  <si>
    <t>Deudas con ent. Crédito c/p</t>
  </si>
  <si>
    <t>Balance</t>
  </si>
  <si>
    <t>Memoria</t>
  </si>
  <si>
    <t>Valor</t>
  </si>
  <si>
    <t>Impuesto sobre Sociedades: saldo de ingresos y gastos del ejercicio</t>
  </si>
  <si>
    <t>Nota situación fiscal</t>
  </si>
  <si>
    <t>Nota Ingresos y Gastos</t>
  </si>
  <si>
    <t>Otros resultados</t>
  </si>
  <si>
    <t xml:space="preserve"> </t>
  </si>
  <si>
    <t>Subvenciones de capital</t>
  </si>
  <si>
    <t>Nota memoria subvenciones de capital</t>
  </si>
  <si>
    <t>Subvenciones en cuenta de pérdidas y ganancias</t>
  </si>
  <si>
    <t>Subvenciones de capital: comprobación dentro de la nota</t>
  </si>
  <si>
    <t>Primer cuadro</t>
  </si>
  <si>
    <t>Segundo cuadro</t>
  </si>
  <si>
    <t>Subvención 1</t>
  </si>
  <si>
    <t>Subvención 2</t>
  </si>
  <si>
    <t>Subvención 3</t>
  </si>
  <si>
    <t>(Neto del efecto impositivo)</t>
  </si>
  <si>
    <r>
      <t xml:space="preserve">    a) Primas pagadas a miembros antiguos de la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alta dirección</t>
    </r>
  </si>
  <si>
    <r>
      <t xml:space="preserve">    b) Primas pagadas a miembros actuales de la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alta dirección</t>
    </r>
  </si>
  <si>
    <t>PERSONAL</t>
  </si>
  <si>
    <t>APLAZAMIENTOS DE PAGO</t>
  </si>
  <si>
    <t>Pagos realizados y pendientes de pago en la fecha de cierre del balance</t>
  </si>
  <si>
    <t>%</t>
  </si>
  <si>
    <t>Aplazamientos que a la fecha de cierre sobrepasan el máximo legal</t>
  </si>
  <si>
    <t>EN ESE CASO, HABRÁ QUE RECTIFICAR LAS CIFRAS EN LAS PARTE CORRESPONDIENTE DE LAS CUENTAS</t>
  </si>
  <si>
    <t>ANUALES QUE ESTÉ ERRONEA.</t>
  </si>
  <si>
    <t>suma filas anteriores</t>
  </si>
  <si>
    <t>*SI HAY DIVIDENDO A CUENTA, INCLUIR UN ESTADO CONTABLE PREVISIONAL.</t>
  </si>
  <si>
    <t>1) LA EXCEL QUE A CONTINUACIÓN SE MUESTRA TIENE POR FINALIDAD MOSTRAR</t>
  </si>
  <si>
    <t>2) CUANDO TODO ESTÁ OK, LAS CASILLAS DE COMPROBACIONES DE LA HOJA</t>
  </si>
  <si>
    <t>"COMPROBACIONES ESTÁN EN VERDE O BLANCO.</t>
  </si>
  <si>
    <t xml:space="preserve">EN CAMBIO SI HAY CELDAS EN ROJO, HAY QUE SEGUIR CURRANDO: </t>
  </si>
  <si>
    <t>RELLENAR LAS SUBSIGUIENTES HOJAS CON LOS EEFF PRINCIPALES Y DETERMINADAS</t>
  </si>
  <si>
    <t>NOTAS DE LA MEMORIA, EN SUS ASPECTOS CUANTITATIVOS.</t>
  </si>
  <si>
    <t>SIGNIFICA ERRORES A CORREGIR.</t>
  </si>
  <si>
    <t xml:space="preserve">4) PARA NUTRIR LA HOJA DE COMPROBACIONES, LÓGICAMENTE HAY QUE </t>
  </si>
  <si>
    <t>5) COMO EL USUARIO PUEDE COMPROBAR, ESTA HOJA NO ASEGURA QUE LA</t>
  </si>
  <si>
    <t>INFORMACIÓN FINANCIERA SEA CORRECTA, PERO SÍ AL MENOS QUE MUCHOS</t>
  </si>
  <si>
    <t xml:space="preserve">POSIBLES DESAJUSTES O DESCUADRES QUEDAN ELIMINADOS, LO CUAL ES </t>
  </si>
  <si>
    <t>UN PASO IMPORTANTE.</t>
  </si>
  <si>
    <t xml:space="preserve">6) NUESTRO EQUIPO AGRADECERÁ CUALQUIER SUGERENCIA O COMENTARIOS </t>
  </si>
  <si>
    <t>DE MEJORA. LO MÁS IMPORTANTE ES LA CALIDAD DE LA HERRAMIENTA.</t>
  </si>
  <si>
    <t>7) ¡A COMPROBAR DESCUADRES SE HA DICHO!</t>
  </si>
  <si>
    <t>- INSTRUCCIONES DE USO DE ESTE ARCHIVO -</t>
  </si>
  <si>
    <t>Comprobación</t>
  </si>
  <si>
    <t>O ENTRE ESTOS Y LAS NOTAS DE LA MEMORIA</t>
  </si>
  <si>
    <t>3) POR TANTO, EL TRABAJO DE COMPROBACIÓN ESTARÁ ACABADO CUANDO</t>
  </si>
  <si>
    <t>TODO ESTÉ EN BLANCO O VERDE.</t>
  </si>
  <si>
    <r>
      <t xml:space="preserve">SI LA INFORMACIÓN CUANTITATIVA RELLENA POR LA EMPRESA EN SUS </t>
    </r>
    <r>
      <rPr>
        <b/>
        <sz val="9"/>
        <rFont val="Arial"/>
        <family val="2"/>
      </rPr>
      <t>CUENTAS</t>
    </r>
  </si>
  <si>
    <r>
      <t xml:space="preserve">NOTA: SÓLO CONSIDERAR CUANDO LA ALERTA DEL CUADRO DE COMPROBACIÓN ESTÉ </t>
    </r>
    <r>
      <rPr>
        <u/>
        <sz val="11"/>
        <color rgb="FFFF0000"/>
        <rFont val="Arial Narrow"/>
        <family val="2"/>
      </rPr>
      <t xml:space="preserve">EN ROJO. </t>
    </r>
  </si>
  <si>
    <t>CUADRO DE COMPROBACIONES BÁSICAS</t>
  </si>
  <si>
    <t>EJERCICIO X</t>
  </si>
  <si>
    <t>EJERCICIO X-1</t>
  </si>
  <si>
    <t>VII.Deudores comerciales no corrientes</t>
  </si>
  <si>
    <t xml:space="preserve">   2. Accionistas (socios) por desembolsos exigidos.</t>
  </si>
  <si>
    <t xml:space="preserve">   3. Otros deudores.</t>
  </si>
  <si>
    <t xml:space="preserve">   1. Deudas con entidades de crédito.</t>
  </si>
  <si>
    <t xml:space="preserve">   2. Acreedores por arrendamiento financiero.</t>
  </si>
  <si>
    <t>BALANCE DE SITUACIÓN ABREVIADO</t>
  </si>
  <si>
    <t>CUENTA DE PÉRDIDAS Y GANANCIAS ABREVIADO</t>
  </si>
  <si>
    <t>a) Imputación de subvenciones, donaciones y legados de carácter
financiero,</t>
  </si>
  <si>
    <t>b) Otros ingresos financieros.</t>
  </si>
  <si>
    <t>A) RESULTADO DE EXPLOTACIÓN (1+2+3+4+5+6+7+8+9+10+11+12+13)</t>
  </si>
  <si>
    <t>C) RESULTADO ANTES DE IMPUESTOS (A+B)</t>
  </si>
  <si>
    <t>C. SALDO, FINAL DEL EJERCICIO X-1</t>
  </si>
  <si>
    <t>A. SALDO, FINAL DEL EJERCICIO X-2</t>
  </si>
  <si>
    <t xml:space="preserve">  I. Ajustes por cambios de criterio del ejercicio X-2 y anteriores.</t>
  </si>
  <si>
    <t xml:space="preserve">  II. Ajustes por errores del ejercicio X-2 y anteriores.</t>
  </si>
  <si>
    <t xml:space="preserve">  I. Ajustes por cambios de criterio en el ejercicio X-1</t>
  </si>
  <si>
    <t xml:space="preserve">  II. Ajustes por errores del ejercicio X-1</t>
  </si>
  <si>
    <t>D. SALDO AJUSTADO, INICIO DEL EJERCICIO X</t>
  </si>
  <si>
    <t xml:space="preserve">    3. Otras operaciones con socios o propietarios.</t>
  </si>
  <si>
    <t>B. SALDO AJUSTADO, INICIO DEL EJERCICIO X-1</t>
  </si>
  <si>
    <t>a) Estado de movimientos del inmovilizado material, intangible einversiones inmobiliarias del ejercicio actual.</t>
  </si>
  <si>
    <t>Inmovilizado intangible</t>
  </si>
  <si>
    <t>Inmovilizado material</t>
  </si>
  <si>
    <t>Inversiones Inmobiliarias</t>
  </si>
  <si>
    <t>( + ) Entradas</t>
  </si>
  <si>
    <t>( - ) Salidas</t>
  </si>
  <si>
    <t>( - ) Disminuciones por salidas, bajas o traspasos</t>
  </si>
  <si>
    <t>A) SALDO INICIAL BRUTO, EJERCICIO X</t>
  </si>
  <si>
    <t>B) SALDO FINAL BRUTO, EJERCICIO X</t>
  </si>
  <si>
    <t>C) AMORTIZACIÓN ACUMULADA, SALDO INICIAL EJERCICIO X</t>
  </si>
  <si>
    <t>NOTA 5. Inmovilizado Material, Intangible e Inversiones Inmobiliarias</t>
  </si>
  <si>
    <t>c) Arrendamientos financieros y otras operaciones de naturaleza similar sobre activos no corrientes.</t>
  </si>
  <si>
    <t>Coste del bien en origen</t>
  </si>
  <si>
    <t>Cuotas satisfechas:</t>
  </si>
  <si>
    <t xml:space="preserve">     Ejercicios Anteriores</t>
  </si>
  <si>
    <t xml:space="preserve">     Ejercicio Actual </t>
  </si>
  <si>
    <t>Importe cuotas pendientes ejercicio</t>
  </si>
  <si>
    <t>Check hoja comprobaciones</t>
  </si>
  <si>
    <t>CLASES</t>
  </si>
  <si>
    <t>Instrumentos de patrimonio</t>
  </si>
  <si>
    <t>Valores representativos de deuda</t>
  </si>
  <si>
    <t>Créditos, Derivados y Otros</t>
  </si>
  <si>
    <t>CATEGORIAS</t>
  </si>
  <si>
    <t>Activos disponibles para la venta</t>
  </si>
  <si>
    <t>a) Activos financieros a largo plazo, salvo inversiones en el patrimonio de empresas del grupo, multigrupo y asociadas.</t>
  </si>
  <si>
    <t>b) Activos financieros a corto plazo, salvo inversiones en el patrimonio de empresas del grupo, multigrupo y asociadas</t>
  </si>
  <si>
    <t>Créditos, Derivados y Otros (*)</t>
  </si>
  <si>
    <t>LARGO PLAZO</t>
  </si>
  <si>
    <t>Pérdida por deterioro al inicio del ejercicio X-1</t>
  </si>
  <si>
    <t>CORTO PLAZO</t>
  </si>
  <si>
    <t>(+) Corrección valorativa por deterioro</t>
  </si>
  <si>
    <t>(-) Reversión del deterioro</t>
  </si>
  <si>
    <t>(-) Salidas y reducciones</t>
  </si>
  <si>
    <t>Pérdida por deterioro al final del ejercicio X-1</t>
  </si>
  <si>
    <t xml:space="preserve">Pérdida por deterioro al final del ejercicio X  </t>
  </si>
  <si>
    <t>(+/-) Traspasos y otras variaciones (combinaciones de negocio, etc.)</t>
  </si>
  <si>
    <t>Activos a valor razonable con cambios en pérdidas y ganancias</t>
  </si>
  <si>
    <t>Activos mantenidos para negociar</t>
  </si>
  <si>
    <t>Valor razonable al inicio del ejercicio X-1</t>
  </si>
  <si>
    <t>Valor razonable al final del ejercicio X-1</t>
  </si>
  <si>
    <t>Variaciones del valor razonable registradas en pérdidas y ganancias en el ejercicio X</t>
  </si>
  <si>
    <t>Variaciones del valor razonable registradas en pérdidas y ganancias en el ejercicio X-1</t>
  </si>
  <si>
    <t xml:space="preserve">Valor razonable al final del ejercicio X </t>
  </si>
  <si>
    <t xml:space="preserve">   (+/-) Variac. deterioro a pérdidas y ganancias</t>
  </si>
  <si>
    <t xml:space="preserve">   (-) Salidas y reducciones</t>
  </si>
  <si>
    <t xml:space="preserve">   (+/-) Traspasos y otras variaciones (combinaciones de negocio, etc) </t>
  </si>
  <si>
    <t>Empresas del grupo</t>
  </si>
  <si>
    <t>Empresas multigrupo</t>
  </si>
  <si>
    <t xml:space="preserve">Total </t>
  </si>
  <si>
    <t>Pérdida por deterioro al final del ejercicio X</t>
  </si>
  <si>
    <t>Derivados y otros</t>
  </si>
  <si>
    <t>CATEG.</t>
  </si>
  <si>
    <t>CLASES DE ACTIVOS FINANCIEROS</t>
  </si>
  <si>
    <t>CATEGORÍAS DE ACTIVOS FINANCIEROS VALORADOS A VALOR RAZONABLE</t>
  </si>
  <si>
    <t>Ejercicio X-1</t>
  </si>
  <si>
    <t>Ejercicio X</t>
  </si>
  <si>
    <t>a) Pasivos financieros a largo plazo.</t>
  </si>
  <si>
    <t>b) Pasivos financieros a corto plazo.</t>
  </si>
  <si>
    <t>Vencimiento en años</t>
  </si>
  <si>
    <t>Vencimiento de los instrumentos financieros de pasivo al cierre del ejercicio X</t>
  </si>
  <si>
    <t>Vencimiento de los instrumentos financieros de pasivo al cierre del ejercicio X-1</t>
  </si>
  <si>
    <t>Ejercicio X+1</t>
  </si>
  <si>
    <t>Ejercicio X+2</t>
  </si>
  <si>
    <t>Ejercicio X+3</t>
  </si>
  <si>
    <t>Ejercicio X+4</t>
  </si>
  <si>
    <t>Ejercicio X+5</t>
  </si>
  <si>
    <t>Otras Deudas</t>
  </si>
  <si>
    <t>Deudas con empresas del grupo
y asociadas</t>
  </si>
  <si>
    <t xml:space="preserve">     Proveedores</t>
  </si>
  <si>
    <t xml:space="preserve">     Otros Acreedores</t>
  </si>
  <si>
    <t>Deuda con características especiales</t>
  </si>
  <si>
    <t>c) Vencimiento de las deudas</t>
  </si>
  <si>
    <r>
      <t>TOTAL</t>
    </r>
    <r>
      <rPr>
        <sz val="10"/>
        <rFont val="Arial"/>
        <family val="2"/>
      </rPr>
      <t xml:space="preserve"> </t>
    </r>
  </si>
  <si>
    <t xml:space="preserve">     a) Pérdidas y deterioro de operaciones comerciales</t>
  </si>
  <si>
    <t xml:space="preserve">     b) Resto de gastos de explotación</t>
  </si>
  <si>
    <t>b) Subvenciones, donaciones y legados recogidos en el patrimonio neto del balance, otorgados por terceros distintos a los socios: análisis del movimiento.</t>
  </si>
  <si>
    <t>(*) Incluidas correcciones por deteriroro originadas por el riesgo de crédito en los «Deudores comerciales y otras cuentas a cobrar».</t>
  </si>
  <si>
    <t xml:space="preserve"> 1. Inversiones financieras a largo plazo (*)</t>
  </si>
  <si>
    <t>(*) Importe bruto de la inversión</t>
  </si>
  <si>
    <t xml:space="preserve">         - Correcciones valorativas por otros deudores
de dudoso cobro</t>
  </si>
  <si>
    <t>2. Inversiones financieras a corto plazo,
de las cuales:</t>
  </si>
  <si>
    <t xml:space="preserve">    c) Otras deudas a largo plazo</t>
  </si>
  <si>
    <t xml:space="preserve">    b) Acreedores por arrendamiento financiero</t>
  </si>
  <si>
    <t xml:space="preserve">    a) Deudas con entidades de crédito</t>
  </si>
  <si>
    <t xml:space="preserve">    a) Proveedores</t>
  </si>
  <si>
    <t>2. Acreedores comerciales y otras cuentas a pagar</t>
  </si>
  <si>
    <t xml:space="preserve">    b) Otros acreedores</t>
  </si>
  <si>
    <t>3. Deuda con características especiales a corto plazo</t>
  </si>
  <si>
    <t>a) Operaciones con partes vinculadas en el ejercicio X</t>
  </si>
  <si>
    <t>b) Operaciones con partes vinculadas en el ejercicio X-1</t>
  </si>
  <si>
    <t>c) Saldos pendientes con partes vinculadas en el ejercicio X</t>
  </si>
  <si>
    <t>d) Saldos pendientes con partes vinculadas en el ejercicio X-1</t>
  </si>
  <si>
    <t xml:space="preserve">e) Importes recibidos por el personal de alta dirección </t>
  </si>
  <si>
    <t>f) Importes recibidos por los miembros de los órganos de administración</t>
  </si>
  <si>
    <t xml:space="preserve"> Ejercicio X</t>
  </si>
  <si>
    <t xml:space="preserve"> Ejercicio X-1</t>
  </si>
  <si>
    <t>PAGOS DEL EJERCICIO</t>
  </si>
  <si>
    <t xml:space="preserve">   1.Dentro del plazo máximo legal</t>
  </si>
  <si>
    <t xml:space="preserve">   2.Resto</t>
  </si>
  <si>
    <t>TOTAL (1+2)</t>
  </si>
  <si>
    <t>31/12/X</t>
  </si>
  <si>
    <t>31/12/X-1</t>
  </si>
  <si>
    <t>Importe del ejercicio X</t>
  </si>
  <si>
    <t>Importe del ejercicio X-1</t>
  </si>
  <si>
    <t>1/1/X</t>
  </si>
  <si>
    <t>1/1/X-1</t>
  </si>
  <si>
    <t>VALOR CONTABLE, SALDO FINAL X-1</t>
  </si>
  <si>
    <t>VALOR CONTABLE, SALDO FINAL X</t>
  </si>
  <si>
    <t>D) AMORTIZACIÓN ACUMULADA, SALDO FINAL EJERCICIO X</t>
  </si>
  <si>
    <t>E) CORRECCIONES DE VALOR POR DETERIORO, SALDO INICIAL EJERCICIO X</t>
  </si>
  <si>
    <t>F) CORRECCIONES DE VALOR POR DETERIORO, SALDO FINAL EJERCICIO X</t>
  </si>
  <si>
    <t>Inmovilizado Intangible</t>
  </si>
  <si>
    <t>Inmovilizado Material</t>
  </si>
  <si>
    <t>Amortización del ejercicio (notas 5)</t>
  </si>
  <si>
    <t>b) Estado de movimientos del inmovilizado material, intangible e
inversiones inmobiliarias del ejercicio anterior.</t>
  </si>
  <si>
    <t>A) SALDO INICIAL BRUTO, EJERCICIO X-1</t>
  </si>
  <si>
    <t>B) SALDO FINAL BRUTO, EJERCICIO X-1</t>
  </si>
  <si>
    <t>C) AMORTIZACIÓN ACUMULADA, SALDO INICIAL EJERCICIO X-1</t>
  </si>
  <si>
    <t>D) AMORTIZACIÓN ACUMULADA, SALDO FINAL EJERCICIO X-1</t>
  </si>
  <si>
    <t>E) CORRECCIONES DE VALOR POR DETERIORO, SALDO INICIAL EJERCICIO X-1</t>
  </si>
  <si>
    <t>F) CORRECCIONES DE VALOR POR DETERIORO, SALDO FINAL EJERCICIO X-1</t>
  </si>
  <si>
    <t xml:space="preserve">   1. Deudas con entidades de crédito</t>
  </si>
  <si>
    <t xml:space="preserve">   2. Acreedores por arrendamiento financiero</t>
  </si>
  <si>
    <t xml:space="preserve">   3. Otras deudas a corto plazo </t>
  </si>
  <si>
    <t>Otras Deudas a l/p</t>
  </si>
  <si>
    <t>Otras deudas c/p</t>
  </si>
  <si>
    <t>Nota Pasivos Financieros</t>
  </si>
  <si>
    <t>Instrumentos de patrimonio empresas grupo, multigrupo y asociadas: deterioro final X-1 e inicial X</t>
  </si>
  <si>
    <t>Nota instrumentos financieros X-1</t>
  </si>
  <si>
    <t>Nota instrumentos financieros X</t>
  </si>
  <si>
    <t>Pérdida por
deterioro al inicio del
ejercicio X-1</t>
  </si>
  <si>
    <t>Pérdida por
deterioro al inicio del
ejercicio X</t>
  </si>
  <si>
    <t>I. Existencias.</t>
  </si>
  <si>
    <t>II. Deudores comerciales y otras cuentas a cobrar.</t>
  </si>
  <si>
    <t>III. Inversiones en empresas del grupo y asociadas a corto plazo.</t>
  </si>
  <si>
    <t>IV. Inversiones financieras a corto plazo.</t>
  </si>
  <si>
    <t>V. Periodificaciones a corto plazo</t>
  </si>
  <si>
    <t>VI. Efectivo y otros activos líquidos equivalentes.</t>
  </si>
  <si>
    <t>A-2) Ajustes en patrimonio neto.</t>
  </si>
  <si>
    <t>I. Provisiones a corto plazo.</t>
  </si>
  <si>
    <t>II. Deudas a corto plazo.</t>
  </si>
  <si>
    <t>III. Deudas con empresas del grupo y asociadas a corto plazo.</t>
  </si>
  <si>
    <t>IV. Acreedores comerciales y otras cuentas a pagar.</t>
  </si>
  <si>
    <t>V. Periodificaciones a corto plazo.</t>
  </si>
  <si>
    <t xml:space="preserve">VI. Deuda con características especiales a corto plazo </t>
  </si>
  <si>
    <t xml:space="preserve">   2. Otros acreedores.</t>
  </si>
  <si>
    <t>12. Otros resultados</t>
  </si>
  <si>
    <t>13. Ingresos financieros</t>
  </si>
  <si>
    <t>14. Gastos financieros</t>
  </si>
  <si>
    <t>15. Variación de valor razonable en instrumentos financieros</t>
  </si>
  <si>
    <t>16. Diferencias de cambio</t>
  </si>
  <si>
    <t>17. Deterioro y resultado por enajenaciones de instrumentos financieros</t>
  </si>
  <si>
    <t>18. Otros ingresos y gastos de carácter financiero</t>
  </si>
  <si>
    <t>B) RESULTADO FINANCIERO (13+14+15+16+17+18)</t>
  </si>
  <si>
    <t>19. Impuestos sobre beneficios.</t>
  </si>
  <si>
    <t>D) RESULTADO DEL EJERCICIO (C + 19) .</t>
  </si>
  <si>
    <t xml:space="preserve">  I. Resultado de la cuenta de pérdidas y ganancias</t>
  </si>
  <si>
    <t xml:space="preserve">  II. Ingresos y gastos reconocidos en patrimonio neto.</t>
  </si>
  <si>
    <t xml:space="preserve">    1. Ingresos fiscales a distribuir en varios ejercicios</t>
  </si>
  <si>
    <t xml:space="preserve">    2. Otros ingresos y gastos reconocidos en patrimonio neto</t>
  </si>
  <si>
    <t xml:space="preserve">  III. Operaciones con socios o propietarios.</t>
  </si>
  <si>
    <t xml:space="preserve">  IV. Otras variaciones del patrimonio neto.</t>
  </si>
  <si>
    <t xml:space="preserve">    1. Movimiento de la Reserva de Revalorización</t>
  </si>
  <si>
    <t xml:space="preserve">    2. Otras variaciones</t>
  </si>
  <si>
    <t>E) SALDO, FINAL DEL EJERCICIO X</t>
  </si>
  <si>
    <t>( + ) Aumento de la amortización acumulada por efecto de la actualización</t>
  </si>
  <si>
    <t xml:space="preserve">( + ) Correcciones de valor por actualización </t>
  </si>
  <si>
    <t>( + ) Correcciones de valor por actualización</t>
  </si>
  <si>
    <t>Activos financieros mantenidos
para negociar</t>
  </si>
  <si>
    <t>Activos financieros a coste amortizado</t>
  </si>
  <si>
    <t>Activos financieros a coste</t>
  </si>
  <si>
    <t>c) Movimiento de las cuentas correctoras representativas de las pérdidas por deterioro originadas por el riesgo de crédito.</t>
  </si>
  <si>
    <t>d) Valoración y variaciones de valor de inversiones financieras valoradas a valor razonable.</t>
  </si>
  <si>
    <t>e) Correcciones valorativas por deterioro registradas en las distintas participaciones.</t>
  </si>
  <si>
    <t xml:space="preserve">Pasivos financieros a coste amortizado
</t>
  </si>
  <si>
    <t xml:space="preserve">Pasivos financieros mantenidos para negociar
</t>
  </si>
  <si>
    <t>3. Otros gastos de explotación</t>
  </si>
  <si>
    <t>4. Venta de bienes y prestación de servicios producidos por permuta de bienes no monetarios y servicios</t>
  </si>
  <si>
    <t>5. Resultados originados fuera de la actividad normal de la empresa incluidos en «otros resultados»</t>
  </si>
  <si>
    <t>(-) Disminuciones</t>
  </si>
  <si>
    <t>(+) Aumentos</t>
  </si>
  <si>
    <t xml:space="preserve">    a) Clientes por ventas y prestación de servicios, de los cuales:</t>
  </si>
  <si>
    <t xml:space="preserve">    b) Accionistas (socios) por desembolsos exigidos</t>
  </si>
  <si>
    <t xml:space="preserve">    c) Otros deudores, de los cuales</t>
  </si>
  <si>
    <t>2. Primas de seguro de vida, de las cuales:</t>
  </si>
  <si>
    <t>3. Indemnizaciones por cese</t>
  </si>
  <si>
    <t>4. Anticipos y créditos concedidos, de los cuales:</t>
  </si>
  <si>
    <t>2. Primas de seguro de vida pagadas, de las cuales:</t>
  </si>
  <si>
    <t>Directores generales y presidentes ejecutivos</t>
  </si>
  <si>
    <t>Resto de directores y gerentes</t>
  </si>
  <si>
    <t>Empleados contables, administrativos y otros empleados de oficina</t>
  </si>
  <si>
    <t>Ocupaciones elementales</t>
  </si>
  <si>
    <t xml:space="preserve">   1. Provisión para actuaciones medioambientales, incluidas en provisiones</t>
  </si>
  <si>
    <t xml:space="preserve">       Saldo al inicio del ejercicio </t>
  </si>
  <si>
    <t xml:space="preserve">          (-) Aplicaciones</t>
  </si>
  <si>
    <t xml:space="preserve">       Saldo al cierre del ejercicio</t>
  </si>
  <si>
    <t xml:space="preserve">          (+) Dotaciones</t>
  </si>
  <si>
    <t xml:space="preserve">          (+/-) Otros ajustes realizados (combinaciones de negocios, etc.), de los cuales:</t>
  </si>
  <si>
    <t xml:space="preserve">               (+/-) Combinaciones de negocios</t>
  </si>
  <si>
    <t xml:space="preserve">               (+/-) Variaciones por cambios de valoración (incluidas modificaciones en el tipo de descuento)</t>
  </si>
  <si>
    <t xml:space="preserve">               (-) Excesos</t>
  </si>
  <si>
    <t>PyG</t>
  </si>
  <si>
    <t>Variación valor razonable Instrumentos financieros registrada en PyG</t>
  </si>
  <si>
    <t>Nota Activos Financieros (II)</t>
  </si>
  <si>
    <t xml:space="preserve">   3. Otras deudas a largo plazo</t>
  </si>
  <si>
    <t>Ajustes en Patrimonio Neto</t>
  </si>
  <si>
    <t>Deudas con empresas del grupo y asociadas</t>
  </si>
  <si>
    <t>Impuesto sobre Sociedades: cuenta 6300+6301</t>
  </si>
  <si>
    <t>Número medio de personas empleadas en el curso del ejercicio,  por categorías</t>
  </si>
  <si>
    <r>
      <rPr>
        <b/>
        <sz val="9"/>
        <rFont val="Arial"/>
        <family val="2"/>
      </rPr>
      <t>ANUALES EN FORMATO PYME</t>
    </r>
    <r>
      <rPr>
        <sz val="9"/>
        <rFont val="Arial"/>
        <family val="2"/>
      </rPr>
      <t xml:space="preserve"> CONCUERDA INTERNAMENTE, YA SEA ENTRE EEFF</t>
    </r>
  </si>
  <si>
    <t>Manuel Rejón</t>
  </si>
</sst>
</file>

<file path=xl/styles.xml><?xml version="1.0" encoding="utf-8"?>
<styleSheet xmlns="http://schemas.openxmlformats.org/spreadsheetml/2006/main">
  <numFmts count="2">
    <numFmt numFmtId="164" formatCode="_-* #,##0.00\ _p_t_a_-;\-* #,##0.00\ _p_t_a_-;_-* &quot;-&quot;??\ _p_t_a_-;_-@_-"/>
    <numFmt numFmtId="165" formatCode="[$-C0A]d\-mmm\-yyyy;@"/>
  </numFmts>
  <fonts count="4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ＭＳ Ｐゴシック"/>
      <family val="3"/>
      <charset val="128"/>
    </font>
    <font>
      <sz val="11"/>
      <color indexed="9"/>
      <name val="Czcionka tekstu podstawowego"/>
      <family val="2"/>
      <charset val="238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  <font>
      <sz val="11"/>
      <color theme="2" tint="-0.499984740745262"/>
      <name val="Arial Narrow"/>
      <family val="2"/>
    </font>
    <font>
      <b/>
      <sz val="11"/>
      <color indexed="9"/>
      <name val="Arial Narrow"/>
      <family val="2"/>
    </font>
    <font>
      <sz val="9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rgb="FFFF0000"/>
      <name val="Arial Narrow"/>
      <family val="2"/>
    </font>
    <font>
      <b/>
      <sz val="15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7" fillId="16" borderId="0" applyNumberFormat="0" applyBorder="0" applyAlignment="0" applyProtection="0"/>
    <xf numFmtId="0" fontId="9" fillId="4" borderId="0" applyNumberFormat="0" applyBorder="0" applyAlignment="0" applyProtection="0"/>
    <xf numFmtId="0" fontId="10" fillId="17" borderId="1" applyNumberFormat="0" applyAlignment="0" applyProtection="0"/>
    <xf numFmtId="0" fontId="11" fillId="18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27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7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6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26" fillId="0" borderId="0" applyNumberFormat="0" applyFill="0" applyBorder="0">
      <alignment vertical="center"/>
    </xf>
    <xf numFmtId="0" fontId="6" fillId="23" borderId="4" applyNumberFormat="0" applyFont="0" applyAlignment="0" applyProtection="0"/>
    <xf numFmtId="0" fontId="17" fillId="17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9">
    <xf numFmtId="0" fontId="0" fillId="0" borderId="0" xfId="0"/>
    <xf numFmtId="0" fontId="2" fillId="0" borderId="0" xfId="0" applyFont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0" fillId="0" borderId="0" xfId="0" applyBorder="1"/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/>
    <xf numFmtId="0" fontId="24" fillId="0" borderId="15" xfId="0" applyFont="1" applyBorder="1"/>
    <xf numFmtId="0" fontId="24" fillId="0" borderId="17" xfId="0" applyFont="1" applyBorder="1"/>
    <xf numFmtId="0" fontId="24" fillId="0" borderId="11" xfId="0" applyFont="1" applyBorder="1" applyAlignment="1">
      <alignment wrapText="1"/>
    </xf>
    <xf numFmtId="0" fontId="24" fillId="0" borderId="19" xfId="0" applyFont="1" applyBorder="1"/>
    <xf numFmtId="0" fontId="24" fillId="0" borderId="12" xfId="0" applyFont="1" applyBorder="1"/>
    <xf numFmtId="0" fontId="24" fillId="0" borderId="14" xfId="0" applyFont="1" applyBorder="1"/>
    <xf numFmtId="0" fontId="24" fillId="0" borderId="21" xfId="0" applyFont="1" applyBorder="1"/>
    <xf numFmtId="0" fontId="24" fillId="0" borderId="10" xfId="0" applyFont="1" applyBorder="1"/>
    <xf numFmtId="0" fontId="3" fillId="0" borderId="10" xfId="0" applyFont="1" applyBorder="1" applyAlignment="1">
      <alignment horizontal="center" wrapText="1"/>
    </xf>
    <xf numFmtId="0" fontId="24" fillId="0" borderId="13" xfId="0" applyFont="1" applyBorder="1" applyAlignment="1">
      <alignment wrapText="1"/>
    </xf>
    <xf numFmtId="0" fontId="24" fillId="0" borderId="0" xfId="0" applyFont="1" applyBorder="1"/>
    <xf numFmtId="0" fontId="6" fillId="0" borderId="0" xfId="0" applyFont="1"/>
    <xf numFmtId="4" fontId="2" fillId="0" borderId="12" xfId="0" applyNumberFormat="1" applyFont="1" applyBorder="1"/>
    <xf numFmtId="4" fontId="2" fillId="0" borderId="14" xfId="0" applyNumberFormat="1" applyFont="1" applyBorder="1"/>
    <xf numFmtId="4" fontId="2" fillId="0" borderId="10" xfId="0" applyNumberFormat="1" applyFont="1" applyBorder="1"/>
    <xf numFmtId="0" fontId="6" fillId="0" borderId="0" xfId="0" applyFont="1" applyBorder="1" applyAlignment="1">
      <alignment vertical="center" wrapText="1"/>
    </xf>
    <xf numFmtId="0" fontId="3" fillId="0" borderId="16" xfId="0" applyFont="1" applyBorder="1" applyAlignment="1">
      <alignment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24" borderId="0" xfId="0" applyFont="1" applyFill="1"/>
    <xf numFmtId="0" fontId="28" fillId="24" borderId="0" xfId="0" applyFont="1" applyFill="1" applyAlignment="1">
      <alignment horizontal="center"/>
    </xf>
    <xf numFmtId="0" fontId="6" fillId="24" borderId="0" xfId="0" applyFont="1" applyFill="1" applyAlignment="1">
      <alignment horizontal="left"/>
    </xf>
    <xf numFmtId="0" fontId="5" fillId="24" borderId="0" xfId="0" applyFont="1" applyFill="1" applyAlignment="1"/>
    <xf numFmtId="0" fontId="0" fillId="24" borderId="0" xfId="0" applyFill="1"/>
    <xf numFmtId="0" fontId="5" fillId="24" borderId="0" xfId="0" applyFont="1" applyFill="1"/>
    <xf numFmtId="0" fontId="3" fillId="24" borderId="0" xfId="0" applyFont="1" applyFill="1" applyAlignment="1"/>
    <xf numFmtId="0" fontId="6" fillId="24" borderId="0" xfId="0" applyFont="1" applyFill="1" applyBorder="1"/>
    <xf numFmtId="0" fontId="6" fillId="24" borderId="0" xfId="0" applyFont="1" applyFill="1" applyBorder="1" applyAlignment="1">
      <alignment horizontal="left"/>
    </xf>
    <xf numFmtId="0" fontId="0" fillId="24" borderId="0" xfId="0" applyFill="1" applyBorder="1"/>
    <xf numFmtId="0" fontId="6" fillId="24" borderId="11" xfId="0" applyFont="1" applyFill="1" applyBorder="1"/>
    <xf numFmtId="0" fontId="5" fillId="24" borderId="0" xfId="0" applyFont="1" applyFill="1" applyBorder="1"/>
    <xf numFmtId="0" fontId="5" fillId="24" borderId="0" xfId="0" applyFont="1" applyFill="1" applyBorder="1" applyAlignment="1"/>
    <xf numFmtId="0" fontId="18" fillId="24" borderId="24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0" fontId="0" fillId="24" borderId="26" xfId="0" applyFill="1" applyBorder="1"/>
    <xf numFmtId="0" fontId="0" fillId="24" borderId="27" xfId="0" applyFill="1" applyBorder="1"/>
    <xf numFmtId="0" fontId="0" fillId="24" borderId="28" xfId="0" applyFill="1" applyBorder="1"/>
    <xf numFmtId="4" fontId="5" fillId="24" borderId="24" xfId="0" applyNumberFormat="1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left"/>
    </xf>
    <xf numFmtId="4" fontId="6" fillId="24" borderId="24" xfId="0" applyNumberFormat="1" applyFont="1" applyFill="1" applyBorder="1" applyAlignment="1">
      <alignment horizontal="right" vertical="center"/>
    </xf>
    <xf numFmtId="4" fontId="6" fillId="24" borderId="24" xfId="0" applyNumberFormat="1" applyFont="1" applyFill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/>
    </xf>
    <xf numFmtId="4" fontId="6" fillId="24" borderId="30" xfId="0" applyNumberFormat="1" applyFont="1" applyFill="1" applyBorder="1" applyAlignment="1">
      <alignment vertical="center"/>
    </xf>
    <xf numFmtId="4" fontId="6" fillId="24" borderId="25" xfId="0" applyNumberFormat="1" applyFont="1" applyFill="1" applyBorder="1" applyAlignment="1">
      <alignment vertical="center"/>
    </xf>
    <xf numFmtId="4" fontId="6" fillId="24" borderId="24" xfId="0" applyNumberFormat="1" applyFont="1" applyFill="1" applyBorder="1" applyAlignment="1">
      <alignment vertical="center"/>
    </xf>
    <xf numFmtId="0" fontId="0" fillId="24" borderId="24" xfId="0" applyFill="1" applyBorder="1"/>
    <xf numFmtId="0" fontId="0" fillId="24" borderId="30" xfId="0" applyFill="1" applyBorder="1"/>
    <xf numFmtId="4" fontId="6" fillId="24" borderId="28" xfId="0" applyNumberFormat="1" applyFont="1" applyFill="1" applyBorder="1" applyAlignment="1">
      <alignment vertical="center"/>
    </xf>
    <xf numFmtId="4" fontId="6" fillId="24" borderId="0" xfId="0" applyNumberFormat="1" applyFont="1" applyFill="1" applyBorder="1" applyAlignment="1">
      <alignment vertical="center"/>
    </xf>
    <xf numFmtId="4" fontId="6" fillId="24" borderId="31" xfId="0" applyNumberFormat="1" applyFont="1" applyFill="1" applyBorder="1" applyAlignment="1">
      <alignment vertical="center"/>
    </xf>
    <xf numFmtId="0" fontId="0" fillId="24" borderId="31" xfId="0" applyFill="1" applyBorder="1"/>
    <xf numFmtId="0" fontId="34" fillId="24" borderId="24" xfId="0" applyFont="1" applyFill="1" applyBorder="1" applyAlignment="1">
      <alignment horizontal="center"/>
    </xf>
    <xf numFmtId="0" fontId="2" fillId="24" borderId="0" xfId="0" applyFont="1" applyFill="1" applyBorder="1"/>
    <xf numFmtId="4" fontId="33" fillId="24" borderId="33" xfId="0" applyNumberFormat="1" applyFont="1" applyFill="1" applyBorder="1" applyAlignment="1"/>
    <xf numFmtId="4" fontId="5" fillId="24" borderId="33" xfId="0" applyNumberFormat="1" applyFont="1" applyFill="1" applyBorder="1" applyAlignment="1"/>
    <xf numFmtId="4" fontId="6" fillId="24" borderId="33" xfId="0" applyNumberFormat="1" applyFont="1" applyFill="1" applyBorder="1" applyAlignment="1"/>
    <xf numFmtId="0" fontId="6" fillId="24" borderId="0" xfId="0" applyFont="1" applyFill="1" applyBorder="1" applyAlignment="1">
      <alignment horizontal="left" indent="1"/>
    </xf>
    <xf numFmtId="4" fontId="33" fillId="24" borderId="34" xfId="0" applyNumberFormat="1" applyFont="1" applyFill="1" applyBorder="1" applyAlignment="1"/>
    <xf numFmtId="4" fontId="5" fillId="24" borderId="34" xfId="0" applyNumberFormat="1" applyFont="1" applyFill="1" applyBorder="1" applyAlignment="1"/>
    <xf numFmtId="0" fontId="18" fillId="24" borderId="35" xfId="0" applyFont="1" applyFill="1" applyBorder="1" applyAlignment="1">
      <alignment horizontal="center"/>
    </xf>
    <xf numFmtId="4" fontId="30" fillId="24" borderId="36" xfId="0" applyNumberFormat="1" applyFont="1" applyFill="1" applyBorder="1" applyAlignment="1"/>
    <xf numFmtId="4" fontId="30" fillId="24" borderId="37" xfId="0" applyNumberFormat="1" applyFont="1" applyFill="1" applyBorder="1" applyAlignment="1"/>
    <xf numFmtId="0" fontId="28" fillId="24" borderId="0" xfId="0" applyFont="1" applyFill="1" applyAlignment="1"/>
    <xf numFmtId="0" fontId="0" fillId="0" borderId="18" xfId="0" applyBorder="1"/>
    <xf numFmtId="0" fontId="0" fillId="28" borderId="0" xfId="0" applyFill="1"/>
    <xf numFmtId="0" fontId="6" fillId="28" borderId="0" xfId="0" applyFont="1" applyFill="1" applyBorder="1"/>
    <xf numFmtId="0" fontId="5" fillId="28" borderId="0" xfId="0" applyFont="1" applyFill="1" applyBorder="1"/>
    <xf numFmtId="0" fontId="6" fillId="28" borderId="0" xfId="0" applyFont="1" applyFill="1"/>
    <xf numFmtId="0" fontId="31" fillId="24" borderId="24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/>
    </xf>
    <xf numFmtId="0" fontId="0" fillId="24" borderId="0" xfId="0" applyFill="1" applyBorder="1" applyAlignment="1"/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6" fillId="0" borderId="20" xfId="36" applyNumberFormat="1" applyFont="1" applyBorder="1" applyAlignment="1">
      <alignment horizontal="right" vertical="center"/>
    </xf>
    <xf numFmtId="4" fontId="6" fillId="0" borderId="14" xfId="36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40" xfId="0" applyFont="1" applyBorder="1" applyAlignment="1">
      <alignment vertical="center"/>
    </xf>
    <xf numFmtId="9" fontId="35" fillId="0" borderId="41" xfId="0" applyNumberFormat="1" applyFont="1" applyBorder="1" applyAlignment="1">
      <alignment horizontal="center" vertical="center"/>
    </xf>
    <xf numFmtId="0" fontId="35" fillId="0" borderId="42" xfId="0" applyFont="1" applyBorder="1" applyAlignment="1">
      <alignment vertical="center"/>
    </xf>
    <xf numFmtId="9" fontId="35" fillId="0" borderId="43" xfId="0" applyNumberFormat="1" applyFont="1" applyBorder="1" applyAlignment="1">
      <alignment horizontal="center" vertical="center"/>
    </xf>
    <xf numFmtId="0" fontId="35" fillId="0" borderId="44" xfId="0" applyFont="1" applyBorder="1" applyAlignment="1">
      <alignment vertical="center"/>
    </xf>
    <xf numFmtId="10" fontId="35" fillId="0" borderId="38" xfId="0" applyNumberFormat="1" applyFont="1" applyBorder="1" applyAlignment="1">
      <alignment horizontal="center" vertical="center"/>
    </xf>
    <xf numFmtId="0" fontId="35" fillId="0" borderId="45" xfId="0" applyFont="1" applyBorder="1" applyAlignment="1">
      <alignment vertical="center"/>
    </xf>
    <xf numFmtId="9" fontId="35" fillId="0" borderId="34" xfId="0" applyNumberFormat="1" applyFont="1" applyBorder="1" applyAlignment="1">
      <alignment horizontal="center" vertical="center"/>
    </xf>
    <xf numFmtId="10" fontId="35" fillId="0" borderId="34" xfId="0" applyNumberFormat="1" applyFont="1" applyBorder="1" applyAlignment="1">
      <alignment horizontal="center" vertical="center"/>
    </xf>
    <xf numFmtId="0" fontId="35" fillId="0" borderId="46" xfId="0" applyFont="1" applyBorder="1" applyAlignment="1">
      <alignment vertical="center"/>
    </xf>
    <xf numFmtId="9" fontId="35" fillId="0" borderId="47" xfId="0" applyNumberFormat="1" applyFont="1" applyBorder="1" applyAlignment="1">
      <alignment horizontal="center" vertical="center"/>
    </xf>
    <xf numFmtId="0" fontId="35" fillId="0" borderId="48" xfId="0" applyFont="1" applyBorder="1" applyAlignment="1">
      <alignment vertical="center"/>
    </xf>
    <xf numFmtId="9" fontId="35" fillId="0" borderId="37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32" xfId="0" applyFont="1" applyBorder="1" applyAlignment="1">
      <alignment vertical="center"/>
    </xf>
    <xf numFmtId="0" fontId="35" fillId="0" borderId="24" xfId="0" applyFont="1" applyBorder="1" applyAlignment="1">
      <alignment horizontal="center" vertical="center" wrapText="1"/>
    </xf>
    <xf numFmtId="0" fontId="35" fillId="0" borderId="24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26" borderId="0" xfId="0" applyFont="1" applyFill="1" applyAlignment="1">
      <alignment vertical="center"/>
    </xf>
    <xf numFmtId="0" fontId="35" fillId="26" borderId="0" xfId="0" applyFont="1" applyFill="1" applyAlignment="1">
      <alignment vertical="center"/>
    </xf>
    <xf numFmtId="0" fontId="30" fillId="30" borderId="0" xfId="0" applyFont="1" applyFill="1" applyAlignment="1">
      <alignment vertical="center"/>
    </xf>
    <xf numFmtId="0" fontId="35" fillId="30" borderId="0" xfId="0" applyFont="1" applyFill="1" applyAlignment="1">
      <alignment vertical="center"/>
    </xf>
    <xf numFmtId="0" fontId="6" fillId="28" borderId="0" xfId="0" applyFont="1" applyFill="1" applyAlignment="1">
      <alignment vertical="center" wrapText="1"/>
    </xf>
    <xf numFmtId="0" fontId="6" fillId="28" borderId="0" xfId="0" applyFont="1" applyFill="1" applyAlignment="1">
      <alignment vertical="center"/>
    </xf>
    <xf numFmtId="4" fontId="6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6" fillId="0" borderId="24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5" fillId="30" borderId="0" xfId="0" applyFont="1" applyFill="1" applyAlignment="1">
      <alignment vertical="center"/>
    </xf>
    <xf numFmtId="0" fontId="6" fillId="0" borderId="0" xfId="0" applyFont="1" applyBorder="1"/>
    <xf numFmtId="0" fontId="6" fillId="0" borderId="18" xfId="0" applyFont="1" applyBorder="1"/>
    <xf numFmtId="0" fontId="25" fillId="0" borderId="2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6" fillId="0" borderId="11" xfId="0" applyFont="1" applyBorder="1"/>
    <xf numFmtId="0" fontId="6" fillId="29" borderId="0" xfId="0" applyFont="1" applyFill="1"/>
    <xf numFmtId="0" fontId="2" fillId="29" borderId="0" xfId="0" applyFont="1" applyFill="1"/>
    <xf numFmtId="0" fontId="2" fillId="0" borderId="12" xfId="0" applyFont="1" applyBorder="1" applyAlignment="1">
      <alignment horizontal="center" wrapText="1"/>
    </xf>
    <xf numFmtId="0" fontId="3" fillId="0" borderId="11" xfId="0" applyFont="1" applyBorder="1" applyAlignment="1"/>
    <xf numFmtId="49" fontId="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" fillId="0" borderId="23" xfId="0" applyFont="1" applyBorder="1" applyAlignment="1"/>
    <xf numFmtId="0" fontId="3" fillId="0" borderId="13" xfId="0" applyFont="1" applyBorder="1" applyAlignment="1"/>
    <xf numFmtId="0" fontId="24" fillId="0" borderId="24" xfId="0" applyFont="1" applyBorder="1"/>
    <xf numFmtId="0" fontId="6" fillId="0" borderId="0" xfId="0" applyFont="1" applyFill="1" applyBorder="1"/>
    <xf numFmtId="0" fontId="3" fillId="0" borderId="0" xfId="0" applyFont="1" applyFill="1" applyBorder="1"/>
    <xf numFmtId="0" fontId="3" fillId="0" borderId="10" xfId="0" applyFont="1" applyBorder="1" applyAlignment="1">
      <alignment wrapText="1"/>
    </xf>
    <xf numFmtId="0" fontId="5" fillId="29" borderId="0" xfId="0" applyFont="1" applyFill="1"/>
    <xf numFmtId="0" fontId="2" fillId="0" borderId="11" xfId="0" applyFont="1" applyBorder="1"/>
    <xf numFmtId="3" fontId="24" fillId="0" borderId="14" xfId="0" applyNumberFormat="1" applyFont="1" applyBorder="1"/>
    <xf numFmtId="0" fontId="5" fillId="0" borderId="0" xfId="0" applyFont="1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9" fillId="33" borderId="16" xfId="30" applyFont="1" applyFill="1" applyBorder="1" applyAlignment="1" applyProtection="1">
      <alignment vertical="center" wrapText="1"/>
    </xf>
    <xf numFmtId="165" fontId="39" fillId="33" borderId="10" xfId="20" applyNumberFormat="1" applyFont="1" applyFill="1" applyBorder="1" applyAlignment="1" applyProtection="1">
      <alignment horizontal="right" vertical="center"/>
    </xf>
    <xf numFmtId="165" fontId="39" fillId="33" borderId="15" xfId="20" applyNumberFormat="1" applyFont="1" applyFill="1" applyBorder="1" applyAlignment="1" applyProtection="1">
      <alignment horizontal="right" vertical="center"/>
    </xf>
    <xf numFmtId="0" fontId="39" fillId="32" borderId="23" xfId="27" applyFont="1" applyFill="1" applyBorder="1" applyAlignment="1" applyProtection="1">
      <alignment vertical="center" wrapText="1"/>
    </xf>
    <xf numFmtId="3" fontId="37" fillId="28" borderId="14" xfId="38" applyNumberFormat="1" applyFont="1" applyFill="1" applyBorder="1" applyAlignment="1" applyProtection="1">
      <alignment horizontal="right" vertical="center"/>
    </xf>
    <xf numFmtId="0" fontId="40" fillId="0" borderId="0" xfId="0" applyFont="1" applyAlignment="1">
      <alignment horizontal="left" indent="1"/>
    </xf>
    <xf numFmtId="0" fontId="39" fillId="32" borderId="11" xfId="27" applyFont="1" applyFill="1" applyBorder="1" applyAlignment="1" applyProtection="1">
      <alignment vertical="center" wrapText="1"/>
    </xf>
    <xf numFmtId="3" fontId="37" fillId="28" borderId="12" xfId="38" applyNumberFormat="1" applyFont="1" applyFill="1" applyBorder="1" applyAlignment="1" applyProtection="1">
      <alignment horizontal="right" vertical="center"/>
    </xf>
    <xf numFmtId="3" fontId="37" fillId="28" borderId="17" xfId="38" applyNumberFormat="1" applyFont="1" applyFill="1" applyBorder="1" applyAlignment="1" applyProtection="1">
      <alignment horizontal="right" vertical="center"/>
    </xf>
    <xf numFmtId="0" fontId="40" fillId="0" borderId="0" xfId="0" applyFont="1"/>
    <xf numFmtId="0" fontId="39" fillId="33" borderId="10" xfId="13" applyFont="1" applyFill="1" applyBorder="1" applyAlignment="1" applyProtection="1">
      <alignment vertical="center" wrapText="1"/>
    </xf>
    <xf numFmtId="4" fontId="37" fillId="0" borderId="10" xfId="38" applyNumberFormat="1" applyFont="1" applyBorder="1" applyAlignment="1" applyProtection="1">
      <alignment horizontal="right" vertical="center"/>
    </xf>
    <xf numFmtId="4" fontId="37" fillId="0" borderId="15" xfId="38" applyNumberFormat="1" applyFont="1" applyBorder="1" applyAlignment="1" applyProtection="1">
      <alignment horizontal="right" vertical="center"/>
    </xf>
    <xf numFmtId="0" fontId="37" fillId="0" borderId="0" xfId="38" applyFont="1" applyAlignment="1" applyProtection="1">
      <alignment vertical="center" wrapText="1"/>
    </xf>
    <xf numFmtId="4" fontId="37" fillId="0" borderId="0" xfId="38" applyNumberFormat="1" applyFont="1" applyAlignment="1" applyProtection="1">
      <alignment horizontal="right" vertical="center"/>
    </xf>
    <xf numFmtId="165" fontId="39" fillId="33" borderId="20" xfId="20" applyNumberFormat="1" applyFont="1" applyFill="1" applyBorder="1" applyAlignment="1" applyProtection="1">
      <alignment horizontal="right" vertical="center"/>
    </xf>
    <xf numFmtId="0" fontId="37" fillId="0" borderId="0" xfId="0" applyFont="1" applyAlignment="1">
      <alignment wrapText="1"/>
    </xf>
    <xf numFmtId="0" fontId="39" fillId="32" borderId="20" xfId="27" applyFont="1" applyFill="1" applyBorder="1" applyAlignment="1" applyProtection="1">
      <alignment vertical="center" wrapText="1"/>
    </xf>
    <xf numFmtId="0" fontId="39" fillId="32" borderId="14" xfId="27" applyFont="1" applyFill="1" applyBorder="1" applyAlignment="1" applyProtection="1">
      <alignment vertical="center" wrapText="1"/>
    </xf>
    <xf numFmtId="0" fontId="41" fillId="32" borderId="14" xfId="27" applyFont="1" applyFill="1" applyBorder="1" applyAlignment="1" applyProtection="1">
      <alignment vertical="center" wrapText="1"/>
    </xf>
    <xf numFmtId="3" fontId="38" fillId="28" borderId="14" xfId="38" applyNumberFormat="1" applyFont="1" applyFill="1" applyBorder="1" applyAlignment="1" applyProtection="1">
      <alignment horizontal="right" vertical="center"/>
    </xf>
    <xf numFmtId="0" fontId="39" fillId="33" borderId="10" xfId="13" applyFont="1" applyFill="1" applyBorder="1" applyAlignment="1" applyProtection="1">
      <alignment horizontal="center" vertical="center" wrapText="1"/>
    </xf>
    <xf numFmtId="3" fontId="37" fillId="28" borderId="20" xfId="38" applyNumberFormat="1" applyFont="1" applyFill="1" applyBorder="1" applyAlignment="1" applyProtection="1">
      <alignment horizontal="right" vertical="center"/>
    </xf>
    <xf numFmtId="4" fontId="37" fillId="0" borderId="12" xfId="38" applyNumberFormat="1" applyFont="1" applyBorder="1" applyAlignment="1" applyProtection="1">
      <alignment horizontal="center" vertical="center"/>
    </xf>
    <xf numFmtId="3" fontId="37" fillId="28" borderId="10" xfId="38" applyNumberFormat="1" applyFont="1" applyFill="1" applyBorder="1" applyAlignment="1" applyProtection="1">
      <alignment horizontal="right" vertical="center"/>
    </xf>
    <xf numFmtId="0" fontId="2" fillId="0" borderId="20" xfId="0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3" fontId="24" fillId="0" borderId="10" xfId="0" applyNumberFormat="1" applyFont="1" applyBorder="1"/>
    <xf numFmtId="0" fontId="0" fillId="29" borderId="0" xfId="0" applyFill="1"/>
    <xf numFmtId="0" fontId="6" fillId="28" borderId="11" xfId="0" applyFont="1" applyFill="1" applyBorder="1"/>
    <xf numFmtId="4" fontId="6" fillId="28" borderId="33" xfId="0" applyNumberFormat="1" applyFont="1" applyFill="1" applyBorder="1" applyAlignment="1"/>
    <xf numFmtId="4" fontId="6" fillId="28" borderId="34" xfId="0" applyNumberFormat="1" applyFont="1" applyFill="1" applyBorder="1" applyAlignment="1"/>
    <xf numFmtId="4" fontId="5" fillId="28" borderId="33" xfId="0" applyNumberFormat="1" applyFont="1" applyFill="1" applyBorder="1" applyAlignment="1"/>
    <xf numFmtId="4" fontId="5" fillId="28" borderId="34" xfId="0" applyNumberFormat="1" applyFont="1" applyFill="1" applyBorder="1" applyAlignment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5" fillId="0" borderId="66" xfId="0" applyFont="1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42" fillId="0" borderId="0" xfId="0" applyFont="1" applyBorder="1"/>
    <xf numFmtId="0" fontId="31" fillId="0" borderId="0" xfId="0" applyFont="1" applyBorder="1"/>
    <xf numFmtId="0" fontId="42" fillId="0" borderId="0" xfId="0" applyFont="1" applyFill="1" applyBorder="1"/>
    <xf numFmtId="0" fontId="4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4" fontId="42" fillId="0" borderId="0" xfId="0" applyNumberFormat="1" applyFont="1" applyBorder="1" applyAlignment="1">
      <alignment horizontal="center"/>
    </xf>
    <xf numFmtId="0" fontId="44" fillId="0" borderId="0" xfId="48" applyBorder="1"/>
    <xf numFmtId="4" fontId="5" fillId="28" borderId="24" xfId="0" applyNumberFormat="1" applyFont="1" applyFill="1" applyBorder="1" applyAlignment="1">
      <alignment horizontal="right" vertical="center"/>
    </xf>
    <xf numFmtId="4" fontId="6" fillId="28" borderId="24" xfId="0" applyNumberFormat="1" applyFont="1" applyFill="1" applyBorder="1" applyAlignment="1">
      <alignment horizontal="right" vertical="center"/>
    </xf>
    <xf numFmtId="0" fontId="0" fillId="28" borderId="0" xfId="0" applyFill="1" applyBorder="1"/>
    <xf numFmtId="0" fontId="0" fillId="28" borderId="28" xfId="0" applyFill="1" applyBorder="1"/>
    <xf numFmtId="4" fontId="6" fillId="27" borderId="30" xfId="0" applyNumberFormat="1" applyFont="1" applyFill="1" applyBorder="1" applyAlignment="1">
      <alignment vertical="center"/>
    </xf>
    <xf numFmtId="0" fontId="5" fillId="24" borderId="26" xfId="0" applyFont="1" applyFill="1" applyBorder="1"/>
    <xf numFmtId="4" fontId="5" fillId="27" borderId="12" xfId="3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3" fontId="24" fillId="0" borderId="24" xfId="0" applyNumberFormat="1" applyFont="1" applyBorder="1"/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28" borderId="0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4" fontId="5" fillId="24" borderId="38" xfId="0" applyNumberFormat="1" applyFont="1" applyFill="1" applyBorder="1" applyAlignment="1"/>
    <xf numFmtId="0" fontId="0" fillId="0" borderId="19" xfId="0" applyBorder="1"/>
    <xf numFmtId="0" fontId="6" fillId="24" borderId="19" xfId="0" applyFont="1" applyFill="1" applyBorder="1"/>
    <xf numFmtId="0" fontId="6" fillId="24" borderId="18" xfId="0" applyFont="1" applyFill="1" applyBorder="1"/>
    <xf numFmtId="0" fontId="6" fillId="24" borderId="39" xfId="0" applyFont="1" applyFill="1" applyBorder="1"/>
    <xf numFmtId="4" fontId="5" fillId="24" borderId="24" xfId="0" applyNumberFormat="1" applyFont="1" applyFill="1" applyBorder="1" applyAlignment="1"/>
    <xf numFmtId="0" fontId="18" fillId="24" borderId="70" xfId="0" applyFont="1" applyFill="1" applyBorder="1" applyAlignment="1">
      <alignment horizontal="center"/>
    </xf>
    <xf numFmtId="0" fontId="5" fillId="24" borderId="71" xfId="0" applyFont="1" applyFill="1" applyBorder="1"/>
    <xf numFmtId="4" fontId="30" fillId="24" borderId="35" xfId="0" applyNumberFormat="1" applyFont="1" applyFill="1" applyBorder="1" applyAlignment="1"/>
    <xf numFmtId="4" fontId="5" fillId="24" borderId="34" xfId="0" applyNumberFormat="1" applyFont="1" applyFill="1" applyBorder="1" applyAlignment="1">
      <alignment horizontal="right" vertical="center"/>
    </xf>
    <xf numFmtId="4" fontId="5" fillId="28" borderId="34" xfId="0" applyNumberFormat="1" applyFont="1" applyFill="1" applyBorder="1" applyAlignment="1">
      <alignment horizontal="right" vertical="center"/>
    </xf>
    <xf numFmtId="4" fontId="6" fillId="28" borderId="34" xfId="0" applyNumberFormat="1" applyFont="1" applyFill="1" applyBorder="1" applyAlignment="1">
      <alignment horizontal="right" vertical="center"/>
    </xf>
    <xf numFmtId="4" fontId="6" fillId="24" borderId="34" xfId="0" applyNumberFormat="1" applyFont="1" applyFill="1" applyBorder="1" applyAlignment="1">
      <alignment horizontal="right" vertical="center"/>
    </xf>
    <xf numFmtId="0" fontId="6" fillId="24" borderId="19" xfId="0" applyFont="1" applyFill="1" applyBorder="1" applyAlignment="1">
      <alignment horizontal="left"/>
    </xf>
    <xf numFmtId="0" fontId="5" fillId="28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 wrapText="1" indent="1"/>
    </xf>
    <xf numFmtId="0" fontId="5" fillId="24" borderId="0" xfId="0" applyFont="1" applyFill="1" applyBorder="1" applyAlignment="1">
      <alignment horizontal="left" vertical="center"/>
    </xf>
    <xf numFmtId="0" fontId="5" fillId="24" borderId="73" xfId="0" applyFont="1" applyFill="1" applyBorder="1"/>
    <xf numFmtId="4" fontId="5" fillId="24" borderId="29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28" borderId="19" xfId="0" applyFont="1" applyFill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4" fontId="6" fillId="0" borderId="35" xfId="0" applyNumberFormat="1" applyFont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5" fillId="0" borderId="60" xfId="0" applyFont="1" applyBorder="1" applyAlignment="1">
      <alignment vertical="center" wrapText="1"/>
    </xf>
    <xf numFmtId="0" fontId="5" fillId="28" borderId="71" xfId="0" applyFont="1" applyFill="1" applyBorder="1" applyAlignment="1">
      <alignment vertical="center" wrapText="1"/>
    </xf>
    <xf numFmtId="0" fontId="5" fillId="28" borderId="21" xfId="0" applyFont="1" applyFill="1" applyBorder="1" applyAlignment="1">
      <alignment vertical="center" wrapText="1"/>
    </xf>
    <xf numFmtId="4" fontId="6" fillId="0" borderId="21" xfId="0" applyNumberFormat="1" applyFont="1" applyBorder="1" applyAlignment="1">
      <alignment horizontal="right" vertical="center" wrapText="1"/>
    </xf>
    <xf numFmtId="0" fontId="5" fillId="28" borderId="73" xfId="0" applyFont="1" applyFill="1" applyBorder="1" applyAlignment="1">
      <alignment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6" xfId="0" applyFont="1" applyBorder="1" applyAlignment="1">
      <alignment vertical="center" wrapText="1"/>
    </xf>
    <xf numFmtId="0" fontId="6" fillId="0" borderId="77" xfId="0" applyFont="1" applyBorder="1" applyAlignment="1">
      <alignment vertical="center" wrapText="1"/>
    </xf>
    <xf numFmtId="0" fontId="6" fillId="0" borderId="77" xfId="0" applyFont="1" applyBorder="1" applyAlignment="1">
      <alignment horizontal="left" vertical="center" wrapText="1"/>
    </xf>
    <xf numFmtId="0" fontId="6" fillId="0" borderId="73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75" xfId="0" applyFont="1" applyBorder="1" applyAlignment="1">
      <alignment vertical="center" wrapText="1"/>
    </xf>
    <xf numFmtId="0" fontId="5" fillId="34" borderId="40" xfId="0" applyFont="1" applyFill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34" borderId="23" xfId="0" applyFont="1" applyFill="1" applyBorder="1" applyAlignment="1">
      <alignment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5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0" fillId="0" borderId="0" xfId="0"/>
    <xf numFmtId="0" fontId="5" fillId="28" borderId="0" xfId="0" applyFont="1" applyFill="1" applyBorder="1" applyAlignment="1">
      <alignment vertical="center" textRotation="90"/>
    </xf>
    <xf numFmtId="0" fontId="5" fillId="28" borderId="19" xfId="0" applyFont="1" applyFill="1" applyBorder="1" applyAlignment="1">
      <alignment vertical="center" textRotation="90"/>
    </xf>
    <xf numFmtId="0" fontId="5" fillId="28" borderId="0" xfId="0" applyFont="1" applyFill="1" applyBorder="1" applyAlignment="1">
      <alignment vertical="center"/>
    </xf>
    <xf numFmtId="0" fontId="6" fillId="28" borderId="0" xfId="0" applyFont="1" applyFill="1" applyBorder="1" applyAlignment="1">
      <alignment vertical="center"/>
    </xf>
    <xf numFmtId="0" fontId="5" fillId="28" borderId="0" xfId="0" applyFont="1" applyFill="1" applyAlignment="1">
      <alignment vertical="center" wrapText="1"/>
    </xf>
    <xf numFmtId="0" fontId="6" fillId="28" borderId="18" xfId="0" applyFont="1" applyFill="1" applyBorder="1" applyAlignment="1">
      <alignment vertical="center"/>
    </xf>
    <xf numFmtId="0" fontId="5" fillId="28" borderId="30" xfId="0" applyFont="1" applyFill="1" applyBorder="1" applyAlignment="1">
      <alignment horizontal="center" vertical="center" wrapText="1"/>
    </xf>
    <xf numFmtId="0" fontId="5" fillId="28" borderId="24" xfId="0" applyFont="1" applyFill="1" applyBorder="1" applyAlignment="1">
      <alignment horizontal="center" vertical="center" wrapText="1"/>
    </xf>
    <xf numFmtId="0" fontId="5" fillId="28" borderId="34" xfId="0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vertical="center"/>
    </xf>
    <xf numFmtId="0" fontId="6" fillId="28" borderId="17" xfId="0" applyFont="1" applyFill="1" applyBorder="1" applyAlignment="1">
      <alignment vertical="center"/>
    </xf>
    <xf numFmtId="0" fontId="5" fillId="28" borderId="30" xfId="0" applyFont="1" applyFill="1" applyBorder="1" applyAlignment="1">
      <alignment horizontal="center" vertical="center"/>
    </xf>
    <xf numFmtId="4" fontId="5" fillId="28" borderId="35" xfId="0" applyNumberFormat="1" applyFont="1" applyFill="1" applyBorder="1" applyAlignment="1">
      <alignment horizontal="right" vertical="center"/>
    </xf>
    <xf numFmtId="4" fontId="5" fillId="28" borderId="37" xfId="0" applyNumberFormat="1" applyFont="1" applyFill="1" applyBorder="1" applyAlignment="1">
      <alignment horizontal="right" vertical="center"/>
    </xf>
    <xf numFmtId="0" fontId="6" fillId="28" borderId="0" xfId="0" applyFont="1" applyFill="1" applyBorder="1" applyAlignment="1">
      <alignment horizontal="justify" vertical="center"/>
    </xf>
    <xf numFmtId="0" fontId="5" fillId="28" borderId="21" xfId="0" applyFont="1" applyFill="1" applyBorder="1" applyAlignment="1">
      <alignment horizontal="right" vertical="center"/>
    </xf>
    <xf numFmtId="4" fontId="5" fillId="28" borderId="21" xfId="0" applyNumberFormat="1" applyFont="1" applyFill="1" applyBorder="1" applyAlignment="1">
      <alignment horizontal="right" vertical="center"/>
    </xf>
    <xf numFmtId="0" fontId="6" fillId="28" borderId="19" xfId="0" applyFont="1" applyFill="1" applyBorder="1" applyAlignment="1">
      <alignment horizontal="justify" vertical="center"/>
    </xf>
    <xf numFmtId="0" fontId="6" fillId="28" borderId="17" xfId="0" applyFont="1" applyFill="1" applyBorder="1" applyAlignment="1">
      <alignment horizontal="justify" vertical="center"/>
    </xf>
    <xf numFmtId="0" fontId="5" fillId="28" borderId="0" xfId="0" applyFont="1" applyFill="1" applyBorder="1" applyAlignment="1">
      <alignment horizontal="right" vertical="center"/>
    </xf>
    <xf numFmtId="4" fontId="5" fillId="28" borderId="0" xfId="0" applyNumberFormat="1" applyFont="1" applyFill="1" applyBorder="1" applyAlignment="1">
      <alignment horizontal="right" vertical="center"/>
    </xf>
    <xf numFmtId="4" fontId="6" fillId="28" borderId="30" xfId="0" applyNumberFormat="1" applyFont="1" applyFill="1" applyBorder="1" applyAlignment="1">
      <alignment horizontal="right" vertical="center"/>
    </xf>
    <xf numFmtId="0" fontId="3" fillId="28" borderId="0" xfId="0" applyFont="1" applyFill="1" applyBorder="1" applyAlignment="1">
      <alignment vertical="center"/>
    </xf>
    <xf numFmtId="0" fontId="2" fillId="28" borderId="0" xfId="0" applyFont="1" applyFill="1" applyAlignment="1">
      <alignment vertical="center"/>
    </xf>
    <xf numFmtId="4" fontId="6" fillId="28" borderId="0" xfId="0" applyNumberFormat="1" applyFont="1" applyFill="1" applyAlignment="1">
      <alignment vertical="center"/>
    </xf>
    <xf numFmtId="0" fontId="0" fillId="28" borderId="17" xfId="0" applyFill="1" applyBorder="1"/>
    <xf numFmtId="0" fontId="0" fillId="28" borderId="18" xfId="0" applyFill="1" applyBorder="1"/>
    <xf numFmtId="0" fontId="5" fillId="28" borderId="79" xfId="0" applyFont="1" applyFill="1" applyBorder="1"/>
    <xf numFmtId="0" fontId="6" fillId="28" borderId="77" xfId="0" applyFont="1" applyFill="1" applyBorder="1"/>
    <xf numFmtId="0" fontId="0" fillId="28" borderId="77" xfId="0" applyFill="1" applyBorder="1"/>
    <xf numFmtId="0" fontId="0" fillId="28" borderId="44" xfId="0" applyFill="1" applyBorder="1"/>
    <xf numFmtId="0" fontId="5" fillId="28" borderId="73" xfId="0" applyFont="1" applyFill="1" applyBorder="1"/>
    <xf numFmtId="0" fontId="0" fillId="28" borderId="75" xfId="0" applyFill="1" applyBorder="1"/>
    <xf numFmtId="0" fontId="5" fillId="28" borderId="52" xfId="0" applyFont="1" applyFill="1" applyBorder="1" applyAlignment="1">
      <alignment horizontal="center" vertical="center"/>
    </xf>
    <xf numFmtId="0" fontId="6" fillId="28" borderId="40" xfId="0" applyFont="1" applyFill="1" applyBorder="1" applyAlignment="1">
      <alignment horizontal="center" wrapText="1"/>
    </xf>
    <xf numFmtId="0" fontId="0" fillId="28" borderId="32" xfId="0" applyFill="1" applyBorder="1"/>
    <xf numFmtId="0" fontId="0" fillId="28" borderId="60" xfId="0" applyFill="1" applyBorder="1"/>
    <xf numFmtId="0" fontId="0" fillId="28" borderId="35" xfId="0" applyFill="1" applyBorder="1"/>
    <xf numFmtId="0" fontId="6" fillId="28" borderId="59" xfId="0" applyFont="1" applyFill="1" applyBorder="1" applyAlignment="1">
      <alignment horizontal="center" wrapText="1"/>
    </xf>
    <xf numFmtId="0" fontId="0" fillId="28" borderId="31" xfId="0" applyFill="1" applyBorder="1"/>
    <xf numFmtId="0" fontId="0" fillId="28" borderId="70" xfId="0" applyFill="1" applyBorder="1"/>
    <xf numFmtId="0" fontId="0" fillId="28" borderId="24" xfId="0" applyFill="1" applyBorder="1"/>
    <xf numFmtId="0" fontId="0" fillId="28" borderId="29" xfId="0" applyFill="1" applyBorder="1"/>
    <xf numFmtId="0" fontId="0" fillId="28" borderId="45" xfId="0" applyFill="1" applyBorder="1"/>
    <xf numFmtId="0" fontId="0" fillId="28" borderId="30" xfId="0" applyFill="1" applyBorder="1"/>
    <xf numFmtId="0" fontId="5" fillId="28" borderId="44" xfId="0" applyFont="1" applyFill="1" applyBorder="1"/>
    <xf numFmtId="0" fontId="6" fillId="28" borderId="77" xfId="0" applyFont="1" applyFill="1" applyBorder="1" applyAlignment="1">
      <alignment vertical="top" wrapText="1"/>
    </xf>
    <xf numFmtId="0" fontId="5" fillId="28" borderId="0" xfId="0" applyFont="1" applyFill="1" applyAlignment="1">
      <alignment horizontal="left"/>
    </xf>
    <xf numFmtId="0" fontId="0" fillId="28" borderId="49" xfId="0" applyFill="1" applyBorder="1" applyAlignment="1"/>
    <xf numFmtId="0" fontId="0" fillId="28" borderId="47" xfId="0" applyFill="1" applyBorder="1" applyAlignment="1"/>
    <xf numFmtId="0" fontId="0" fillId="28" borderId="46" xfId="0" applyFill="1" applyBorder="1" applyAlignment="1"/>
    <xf numFmtId="0" fontId="0" fillId="28" borderId="24" xfId="0" applyFill="1" applyBorder="1" applyAlignment="1"/>
    <xf numFmtId="0" fontId="0" fillId="28" borderId="34" xfId="0" applyFill="1" applyBorder="1" applyAlignment="1"/>
    <xf numFmtId="0" fontId="0" fillId="28" borderId="71" xfId="0" applyFill="1" applyBorder="1"/>
    <xf numFmtId="0" fontId="0" fillId="28" borderId="39" xfId="0" applyFill="1" applyBorder="1"/>
    <xf numFmtId="0" fontId="0" fillId="28" borderId="37" xfId="0" applyFill="1" applyBorder="1"/>
    <xf numFmtId="0" fontId="6" fillId="0" borderId="24" xfId="0" applyFont="1" applyBorder="1" applyAlignment="1">
      <alignment horizontal="right"/>
    </xf>
    <xf numFmtId="0" fontId="5" fillId="28" borderId="19" xfId="0" applyFont="1" applyFill="1" applyBorder="1" applyAlignment="1">
      <alignment horizontal="left"/>
    </xf>
    <xf numFmtId="0" fontId="35" fillId="28" borderId="0" xfId="0" applyFont="1" applyFill="1"/>
    <xf numFmtId="0" fontId="30" fillId="28" borderId="0" xfId="0" applyFont="1" applyFill="1" applyAlignment="1">
      <alignment horizontal="left"/>
    </xf>
    <xf numFmtId="0" fontId="30" fillId="28" borderId="0" xfId="0" applyFont="1" applyFill="1"/>
    <xf numFmtId="0" fontId="2" fillId="28" borderId="0" xfId="0" applyFont="1" applyFill="1" applyBorder="1" applyAlignment="1">
      <alignment vertical="center"/>
    </xf>
    <xf numFmtId="0" fontId="3" fillId="28" borderId="0" xfId="0" applyFont="1" applyFill="1" applyAlignment="1">
      <alignment vertical="center"/>
    </xf>
    <xf numFmtId="0" fontId="2" fillId="28" borderId="18" xfId="0" applyFont="1" applyFill="1" applyBorder="1" applyAlignment="1">
      <alignment vertical="center"/>
    </xf>
    <xf numFmtId="0" fontId="2" fillId="28" borderId="19" xfId="0" applyFont="1" applyFill="1" applyBorder="1" applyAlignment="1">
      <alignment vertical="center"/>
    </xf>
    <xf numFmtId="0" fontId="2" fillId="28" borderId="17" xfId="0" applyFont="1" applyFill="1" applyBorder="1" applyAlignment="1">
      <alignment vertical="center"/>
    </xf>
    <xf numFmtId="0" fontId="3" fillId="28" borderId="0" xfId="0" applyFont="1" applyFill="1" applyBorder="1" applyAlignment="1">
      <alignment horizontal="center" vertical="center" textRotation="90"/>
    </xf>
    <xf numFmtId="0" fontId="3" fillId="28" borderId="0" xfId="0" applyFont="1" applyFill="1" applyBorder="1" applyAlignment="1">
      <alignment horizontal="left" vertical="center"/>
    </xf>
    <xf numFmtId="0" fontId="6" fillId="28" borderId="0" xfId="0" applyFont="1" applyFill="1" applyBorder="1" applyAlignment="1">
      <alignment horizontal="left" vertical="center"/>
    </xf>
    <xf numFmtId="0" fontId="3" fillId="28" borderId="11" xfId="0" applyFont="1" applyFill="1" applyBorder="1" applyAlignment="1">
      <alignment vertical="center"/>
    </xf>
    <xf numFmtId="0" fontId="5" fillId="28" borderId="11" xfId="0" applyFont="1" applyFill="1" applyBorder="1" applyAlignment="1">
      <alignment vertical="center"/>
    </xf>
    <xf numFmtId="0" fontId="6" fillId="28" borderId="11" xfId="0" applyFont="1" applyFill="1" applyBorder="1" applyAlignment="1">
      <alignment vertical="center"/>
    </xf>
    <xf numFmtId="0" fontId="5" fillId="28" borderId="12" xfId="0" applyFont="1" applyFill="1" applyBorder="1" applyAlignment="1">
      <alignment horizontal="center" vertical="center"/>
    </xf>
    <xf numFmtId="0" fontId="5" fillId="28" borderId="17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left" vertical="center" wrapText="1"/>
    </xf>
    <xf numFmtId="4" fontId="5" fillId="28" borderId="17" xfId="0" applyNumberFormat="1" applyFont="1" applyFill="1" applyBorder="1" applyAlignment="1">
      <alignment vertical="center"/>
    </xf>
    <xf numFmtId="0" fontId="5" fillId="28" borderId="13" xfId="0" applyFont="1" applyFill="1" applyBorder="1" applyAlignment="1">
      <alignment horizontal="left" vertical="center" wrapText="1"/>
    </xf>
    <xf numFmtId="4" fontId="6" fillId="28" borderId="12" xfId="0" applyNumberFormat="1" applyFont="1" applyFill="1" applyBorder="1" applyAlignment="1">
      <alignment horizontal="right" vertical="center"/>
    </xf>
    <xf numFmtId="4" fontId="6" fillId="28" borderId="17" xfId="0" applyNumberFormat="1" applyFont="1" applyFill="1" applyBorder="1" applyAlignment="1">
      <alignment horizontal="right" vertical="center"/>
    </xf>
    <xf numFmtId="0" fontId="5" fillId="28" borderId="13" xfId="0" applyFont="1" applyFill="1" applyBorder="1" applyAlignment="1">
      <alignment horizontal="left" vertical="center"/>
    </xf>
    <xf numFmtId="0" fontId="5" fillId="28" borderId="13" xfId="0" applyFont="1" applyFill="1" applyBorder="1" applyAlignment="1">
      <alignment vertical="center" wrapText="1"/>
    </xf>
    <xf numFmtId="4" fontId="5" fillId="28" borderId="12" xfId="0" applyNumberFormat="1" applyFont="1" applyFill="1" applyBorder="1" applyAlignment="1">
      <alignment horizontal="right" vertical="center"/>
    </xf>
    <xf numFmtId="0" fontId="6" fillId="28" borderId="13" xfId="0" applyFont="1" applyFill="1" applyBorder="1" applyAlignment="1">
      <alignment vertical="center" wrapText="1"/>
    </xf>
    <xf numFmtId="0" fontId="5" fillId="28" borderId="13" xfId="0" applyFont="1" applyFill="1" applyBorder="1" applyAlignment="1">
      <alignment vertical="center"/>
    </xf>
    <xf numFmtId="0" fontId="5" fillId="28" borderId="60" xfId="0" applyFont="1" applyFill="1" applyBorder="1" applyAlignment="1">
      <alignment horizontal="center" vertical="center" wrapText="1"/>
    </xf>
    <xf numFmtId="0" fontId="5" fillId="28" borderId="32" xfId="0" applyFont="1" applyFill="1" applyBorder="1" applyAlignment="1">
      <alignment horizontal="center" vertical="center" wrapText="1"/>
    </xf>
    <xf numFmtId="0" fontId="5" fillId="28" borderId="41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6" fillId="34" borderId="75" xfId="0" applyFont="1" applyFill="1" applyBorder="1" applyAlignment="1">
      <alignment horizontal="right"/>
    </xf>
    <xf numFmtId="0" fontId="5" fillId="0" borderId="24" xfId="0" applyFont="1" applyBorder="1" applyAlignment="1">
      <alignment horizontal="center" wrapText="1"/>
    </xf>
    <xf numFmtId="0" fontId="5" fillId="31" borderId="24" xfId="0" applyFont="1" applyFill="1" applyBorder="1" applyAlignment="1">
      <alignment horizontal="right"/>
    </xf>
    <xf numFmtId="0" fontId="5" fillId="0" borderId="40" xfId="0" applyFont="1" applyBorder="1" applyAlignment="1">
      <alignment wrapText="1"/>
    </xf>
    <xf numFmtId="0" fontId="5" fillId="0" borderId="5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6" fillId="0" borderId="45" xfId="0" applyFont="1" applyBorder="1" applyAlignment="1">
      <alignment horizontal="left" wrapText="1"/>
    </xf>
    <xf numFmtId="0" fontId="6" fillId="0" borderId="48" xfId="0" applyFont="1" applyBorder="1" applyAlignment="1">
      <alignment horizontal="left" wrapText="1"/>
    </xf>
    <xf numFmtId="0" fontId="5" fillId="0" borderId="44" xfId="0" applyFont="1" applyBorder="1" applyAlignment="1">
      <alignment wrapText="1"/>
    </xf>
    <xf numFmtId="0" fontId="5" fillId="0" borderId="34" xfId="0" applyFont="1" applyBorder="1" applyAlignment="1">
      <alignment horizontal="center" wrapText="1"/>
    </xf>
    <xf numFmtId="0" fontId="6" fillId="0" borderId="46" xfId="0" applyFont="1" applyBorder="1"/>
    <xf numFmtId="0" fontId="5" fillId="31" borderId="34" xfId="0" applyFont="1" applyFill="1" applyBorder="1" applyAlignment="1">
      <alignment horizontal="right"/>
    </xf>
    <xf numFmtId="0" fontId="6" fillId="0" borderId="77" xfId="0" applyFont="1" applyBorder="1"/>
    <xf numFmtId="0" fontId="6" fillId="0" borderId="77" xfId="0" applyFont="1" applyBorder="1" applyAlignment="1">
      <alignment wrapText="1"/>
    </xf>
    <xf numFmtId="0" fontId="6" fillId="0" borderId="73" xfId="0" applyFont="1" applyBorder="1"/>
    <xf numFmtId="0" fontId="5" fillId="31" borderId="35" xfId="0" applyFont="1" applyFill="1" applyBorder="1" applyAlignment="1">
      <alignment horizontal="right"/>
    </xf>
    <xf numFmtId="0" fontId="5" fillId="31" borderId="37" xfId="0" applyFont="1" applyFill="1" applyBorder="1" applyAlignment="1">
      <alignment horizontal="right"/>
    </xf>
    <xf numFmtId="0" fontId="5" fillId="0" borderId="77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0" fillId="0" borderId="0" xfId="0"/>
    <xf numFmtId="0" fontId="2" fillId="0" borderId="0" xfId="0" applyFont="1" applyFill="1" applyBorder="1"/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/>
    <xf numFmtId="0" fontId="25" fillId="0" borderId="0" xfId="0" applyFont="1" applyBorder="1"/>
    <xf numFmtId="0" fontId="24" fillId="0" borderId="13" xfId="0" applyFont="1" applyBorder="1"/>
    <xf numFmtId="0" fontId="24" fillId="0" borderId="35" xfId="0" applyFont="1" applyBorder="1"/>
    <xf numFmtId="0" fontId="24" fillId="0" borderId="34" xfId="0" applyFont="1" applyBorder="1"/>
    <xf numFmtId="0" fontId="24" fillId="0" borderId="37" xfId="0" applyFont="1" applyBorder="1"/>
    <xf numFmtId="0" fontId="33" fillId="0" borderId="53" xfId="0" applyFont="1" applyBorder="1" applyAlignment="1">
      <alignment wrapText="1"/>
    </xf>
    <xf numFmtId="0" fontId="25" fillId="0" borderId="32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0" fillId="0" borderId="14" xfId="0" applyBorder="1"/>
    <xf numFmtId="0" fontId="6" fillId="0" borderId="24" xfId="0" applyFont="1" applyBorder="1" applyAlignment="1">
      <alignment horizontal="center"/>
    </xf>
    <xf numFmtId="0" fontId="5" fillId="0" borderId="84" xfId="0" applyFont="1" applyBorder="1"/>
    <xf numFmtId="0" fontId="6" fillId="0" borderId="34" xfId="0" applyFont="1" applyBorder="1" applyAlignment="1">
      <alignment horizontal="center"/>
    </xf>
    <xf numFmtId="0" fontId="5" fillId="0" borderId="76" xfId="0" applyFont="1" applyBorder="1"/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7" fillId="28" borderId="19" xfId="0" applyFont="1" applyFill="1" applyBorder="1"/>
    <xf numFmtId="0" fontId="7" fillId="28" borderId="19" xfId="0" applyFont="1" applyFill="1" applyBorder="1" applyAlignment="1">
      <alignment wrapText="1"/>
    </xf>
    <xf numFmtId="0" fontId="7" fillId="28" borderId="19" xfId="0" applyFont="1" applyFill="1" applyBorder="1" applyAlignment="1">
      <alignment horizontal="right" wrapText="1"/>
    </xf>
    <xf numFmtId="0" fontId="0" fillId="28" borderId="19" xfId="0" applyFill="1" applyBorder="1"/>
    <xf numFmtId="0" fontId="23" fillId="28" borderId="32" xfId="0" applyFont="1" applyFill="1" applyBorder="1" applyAlignment="1">
      <alignment horizontal="right" wrapText="1"/>
    </xf>
    <xf numFmtId="0" fontId="23" fillId="28" borderId="75" xfId="0" applyFont="1" applyFill="1" applyBorder="1" applyAlignment="1">
      <alignment horizontal="right" wrapText="1"/>
    </xf>
    <xf numFmtId="0" fontId="23" fillId="28" borderId="77" xfId="0" applyFont="1" applyFill="1" applyBorder="1"/>
    <xf numFmtId="3" fontId="7" fillId="28" borderId="24" xfId="0" applyNumberFormat="1" applyFont="1" applyFill="1" applyBorder="1" applyAlignment="1">
      <alignment wrapText="1"/>
    </xf>
    <xf numFmtId="9" fontId="7" fillId="28" borderId="24" xfId="0" applyNumberFormat="1" applyFont="1" applyFill="1" applyBorder="1" applyAlignment="1">
      <alignment horizontal="right" wrapText="1"/>
    </xf>
    <xf numFmtId="9" fontId="7" fillId="28" borderId="29" xfId="0" applyNumberFormat="1" applyFont="1" applyFill="1" applyBorder="1" applyAlignment="1">
      <alignment horizontal="right" wrapText="1"/>
    </xf>
    <xf numFmtId="0" fontId="7" fillId="28" borderId="77" xfId="0" applyFont="1" applyFill="1" applyBorder="1"/>
    <xf numFmtId="0" fontId="7" fillId="28" borderId="24" xfId="0" applyFont="1" applyFill="1" applyBorder="1" applyAlignment="1">
      <alignment wrapText="1"/>
    </xf>
    <xf numFmtId="3" fontId="7" fillId="28" borderId="32" xfId="0" applyNumberFormat="1" applyFont="1" applyFill="1" applyBorder="1" applyAlignment="1">
      <alignment wrapText="1"/>
    </xf>
    <xf numFmtId="9" fontId="7" fillId="28" borderId="32" xfId="0" applyNumberFormat="1" applyFont="1" applyFill="1" applyBorder="1" applyAlignment="1">
      <alignment horizontal="right" wrapText="1"/>
    </xf>
    <xf numFmtId="9" fontId="7" fillId="28" borderId="75" xfId="0" applyNumberFormat="1" applyFont="1" applyFill="1" applyBorder="1" applyAlignment="1">
      <alignment horizontal="right" wrapText="1"/>
    </xf>
    <xf numFmtId="0" fontId="7" fillId="28" borderId="44" xfId="0" applyFont="1" applyFill="1" applyBorder="1"/>
    <xf numFmtId="0" fontId="7" fillId="28" borderId="32" xfId="0" applyFont="1" applyFill="1" applyBorder="1" applyAlignment="1">
      <alignment wrapText="1"/>
    </xf>
    <xf numFmtId="0" fontId="7" fillId="28" borderId="32" xfId="0" applyFont="1" applyFill="1" applyBorder="1" applyAlignment="1">
      <alignment horizontal="right" wrapText="1"/>
    </xf>
    <xf numFmtId="0" fontId="7" fillId="28" borderId="75" xfId="0" applyFont="1" applyFill="1" applyBorder="1" applyAlignment="1">
      <alignment horizontal="right" wrapText="1"/>
    </xf>
    <xf numFmtId="0" fontId="23" fillId="28" borderId="73" xfId="0" applyFont="1" applyFill="1" applyBorder="1"/>
    <xf numFmtId="2" fontId="3" fillId="31" borderId="12" xfId="0" applyNumberFormat="1" applyFont="1" applyFill="1" applyBorder="1" applyAlignment="1">
      <alignment horizontal="right" wrapText="1"/>
    </xf>
    <xf numFmtId="0" fontId="6" fillId="28" borderId="23" xfId="0" applyFont="1" applyFill="1" applyBorder="1"/>
    <xf numFmtId="0" fontId="6" fillId="28" borderId="11" xfId="0" applyFont="1" applyFill="1" applyBorder="1" applyAlignment="1">
      <alignment wrapText="1"/>
    </xf>
    <xf numFmtId="0" fontId="6" fillId="28" borderId="13" xfId="0" applyFont="1" applyFill="1" applyBorder="1" applyAlignment="1">
      <alignment horizontal="center"/>
    </xf>
    <xf numFmtId="0" fontId="6" fillId="28" borderId="12" xfId="0" applyFont="1" applyFill="1" applyBorder="1" applyAlignment="1">
      <alignment horizontal="center"/>
    </xf>
    <xf numFmtId="0" fontId="6" fillId="28" borderId="0" xfId="0" applyFont="1" applyFill="1" applyAlignment="1">
      <alignment horizontal="center"/>
    </xf>
    <xf numFmtId="0" fontId="6" fillId="28" borderId="17" xfId="0" applyFont="1" applyFill="1" applyBorder="1" applyAlignment="1">
      <alignment horizontal="center"/>
    </xf>
    <xf numFmtId="0" fontId="6" fillId="28" borderId="11" xfId="0" applyFont="1" applyFill="1" applyBorder="1" applyAlignment="1"/>
    <xf numFmtId="4" fontId="6" fillId="28" borderId="12" xfId="0" applyNumberFormat="1" applyFont="1" applyFill="1" applyBorder="1" applyAlignment="1">
      <alignment horizontal="right"/>
    </xf>
    <xf numFmtId="4" fontId="6" fillId="28" borderId="17" xfId="0" applyNumberFormat="1" applyFont="1" applyFill="1" applyBorder="1" applyAlignment="1">
      <alignment horizontal="right"/>
    </xf>
    <xf numFmtId="4" fontId="6" fillId="28" borderId="15" xfId="0" applyNumberFormat="1" applyFont="1" applyFill="1" applyBorder="1" applyAlignment="1">
      <alignment horizontal="right"/>
    </xf>
    <xf numFmtId="4" fontId="6" fillId="28" borderId="17" xfId="0" applyNumberFormat="1" applyFont="1" applyFill="1" applyBorder="1"/>
    <xf numFmtId="4" fontId="6" fillId="28" borderId="55" xfId="0" applyNumberFormat="1" applyFont="1" applyFill="1" applyBorder="1" applyAlignment="1">
      <alignment horizontal="right"/>
    </xf>
    <xf numFmtId="4" fontId="6" fillId="28" borderId="21" xfId="0" applyNumberFormat="1" applyFont="1" applyFill="1" applyBorder="1" applyAlignment="1">
      <alignment horizontal="right"/>
    </xf>
    <xf numFmtId="4" fontId="6" fillId="28" borderId="21" xfId="0" applyNumberFormat="1" applyFont="1" applyFill="1" applyBorder="1" applyAlignment="1"/>
    <xf numFmtId="4" fontId="6" fillId="28" borderId="54" xfId="0" applyNumberFormat="1" applyFont="1" applyFill="1" applyBorder="1" applyAlignment="1"/>
    <xf numFmtId="0" fontId="6" fillId="28" borderId="13" xfId="0" applyFont="1" applyFill="1" applyBorder="1" applyAlignment="1"/>
    <xf numFmtId="4" fontId="6" fillId="28" borderId="13" xfId="0" applyNumberFormat="1" applyFont="1" applyFill="1" applyBorder="1" applyAlignment="1">
      <alignment horizontal="right"/>
    </xf>
    <xf numFmtId="4" fontId="6" fillId="28" borderId="19" xfId="0" applyNumberFormat="1" applyFont="1" applyFill="1" applyBorder="1" applyAlignment="1">
      <alignment horizontal="right"/>
    </xf>
    <xf numFmtId="4" fontId="6" fillId="28" borderId="19" xfId="0" applyNumberFormat="1" applyFont="1" applyFill="1" applyBorder="1" applyAlignment="1">
      <alignment horizontal="center"/>
    </xf>
    <xf numFmtId="0" fontId="6" fillId="28" borderId="0" xfId="0" applyFont="1" applyFill="1" applyBorder="1" applyAlignment="1"/>
    <xf numFmtId="0" fontId="6" fillId="28" borderId="20" xfId="0" applyFont="1" applyFill="1" applyBorder="1"/>
    <xf numFmtId="0" fontId="6" fillId="28" borderId="14" xfId="0" applyFont="1" applyFill="1" applyBorder="1" applyAlignment="1">
      <alignment wrapText="1"/>
    </xf>
    <xf numFmtId="0" fontId="6" fillId="28" borderId="14" xfId="0" applyFont="1" applyFill="1" applyBorder="1"/>
    <xf numFmtId="0" fontId="6" fillId="28" borderId="19" xfId="0" applyFont="1" applyFill="1" applyBorder="1" applyAlignment="1">
      <alignment horizontal="center"/>
    </xf>
    <xf numFmtId="0" fontId="6" fillId="28" borderId="14" xfId="0" applyFont="1" applyFill="1" applyBorder="1" applyAlignment="1"/>
    <xf numFmtId="0" fontId="6" fillId="28" borderId="12" xfId="0" applyFont="1" applyFill="1" applyBorder="1" applyAlignment="1"/>
    <xf numFmtId="165" fontId="39" fillId="33" borderId="14" xfId="20" applyNumberFormat="1" applyFont="1" applyFill="1" applyBorder="1" applyAlignment="1" applyProtection="1">
      <alignment horizontal="right" vertical="center"/>
    </xf>
    <xf numFmtId="0" fontId="39" fillId="33" borderId="11" xfId="30" applyFont="1" applyFill="1" applyBorder="1" applyAlignment="1" applyProtection="1">
      <alignment vertical="center" wrapText="1"/>
    </xf>
    <xf numFmtId="0" fontId="39" fillId="33" borderId="20" xfId="30" applyFont="1" applyFill="1" applyBorder="1" applyAlignment="1" applyProtection="1">
      <alignment vertical="center" wrapText="1"/>
    </xf>
    <xf numFmtId="0" fontId="5" fillId="28" borderId="16" xfId="0" applyFont="1" applyFill="1" applyBorder="1" applyAlignment="1">
      <alignment vertical="center"/>
    </xf>
    <xf numFmtId="0" fontId="5" fillId="34" borderId="77" xfId="0" applyFont="1" applyFill="1" applyBorder="1" applyAlignment="1">
      <alignment horizontal="left"/>
    </xf>
    <xf numFmtId="0" fontId="6" fillId="34" borderId="29" xfId="0" applyFont="1" applyFill="1" applyBorder="1" applyAlignment="1">
      <alignment horizontal="right"/>
    </xf>
    <xf numFmtId="0" fontId="6" fillId="34" borderId="85" xfId="0" applyFont="1" applyFill="1" applyBorder="1" applyAlignment="1">
      <alignment horizontal="right"/>
    </xf>
    <xf numFmtId="0" fontId="6" fillId="34" borderId="30" xfId="0" applyFont="1" applyFill="1" applyBorder="1" applyAlignment="1">
      <alignment horizontal="right"/>
    </xf>
    <xf numFmtId="0" fontId="6" fillId="34" borderId="59" xfId="0" applyFont="1" applyFill="1" applyBorder="1" applyAlignment="1">
      <alignment horizontal="right"/>
    </xf>
    <xf numFmtId="0" fontId="6" fillId="34" borderId="24" xfId="0" applyFont="1" applyFill="1" applyBorder="1" applyAlignment="1">
      <alignment horizontal="right"/>
    </xf>
    <xf numFmtId="0" fontId="5" fillId="34" borderId="79" xfId="0" applyFont="1" applyFill="1" applyBorder="1"/>
    <xf numFmtId="0" fontId="6" fillId="28" borderId="18" xfId="0" applyFont="1" applyFill="1" applyBorder="1"/>
    <xf numFmtId="0" fontId="6" fillId="28" borderId="17" xfId="0" applyFont="1" applyFill="1" applyBorder="1"/>
    <xf numFmtId="0" fontId="37" fillId="28" borderId="0" xfId="0" applyFont="1" applyFill="1"/>
    <xf numFmtId="0" fontId="0" fillId="24" borderId="28" xfId="0" applyFill="1" applyBorder="1" applyAlignment="1">
      <alignment horizontal="left" wrapText="1"/>
    </xf>
    <xf numFmtId="0" fontId="0" fillId="0" borderId="0" xfId="0"/>
    <xf numFmtId="0" fontId="5" fillId="28" borderId="60" xfId="0" applyFont="1" applyFill="1" applyBorder="1" applyAlignment="1">
      <alignment horizontal="center" vertical="center"/>
    </xf>
    <xf numFmtId="0" fontId="30" fillId="28" borderId="0" xfId="0" applyFont="1" applyFill="1" applyAlignment="1">
      <alignment horizontal="left"/>
    </xf>
    <xf numFmtId="0" fontId="0" fillId="0" borderId="39" xfId="0" applyBorder="1"/>
    <xf numFmtId="4" fontId="6" fillId="28" borderId="30" xfId="0" applyNumberFormat="1" applyFont="1" applyFill="1" applyBorder="1" applyAlignment="1">
      <alignment vertical="center"/>
    </xf>
    <xf numFmtId="0" fontId="0" fillId="0" borderId="24" xfId="0" applyBorder="1"/>
    <xf numFmtId="4" fontId="6" fillId="28" borderId="24" xfId="0" applyNumberFormat="1" applyFont="1" applyFill="1" applyBorder="1" applyAlignment="1">
      <alignment vertical="center"/>
    </xf>
    <xf numFmtId="0" fontId="0" fillId="24" borderId="18" xfId="0" applyFill="1" applyBorder="1"/>
    <xf numFmtId="0" fontId="5" fillId="0" borderId="13" xfId="0" applyFont="1" applyBorder="1"/>
    <xf numFmtId="0" fontId="0" fillId="0" borderId="71" xfId="0" applyBorder="1"/>
    <xf numFmtId="4" fontId="6" fillId="27" borderId="72" xfId="0" applyNumberFormat="1" applyFont="1" applyFill="1" applyBorder="1" applyAlignment="1">
      <alignment vertical="center"/>
    </xf>
    <xf numFmtId="4" fontId="6" fillId="27" borderId="34" xfId="0" applyNumberFormat="1" applyFont="1" applyFill="1" applyBorder="1" applyAlignment="1">
      <alignment horizontal="right" vertical="center"/>
    </xf>
    <xf numFmtId="4" fontId="6" fillId="27" borderId="37" xfId="0" applyNumberFormat="1" applyFont="1" applyFill="1" applyBorder="1" applyAlignment="1">
      <alignment horizontal="right" vertical="center"/>
    </xf>
    <xf numFmtId="0" fontId="0" fillId="24" borderId="19" xfId="0" applyFill="1" applyBorder="1"/>
    <xf numFmtId="0" fontId="5" fillId="0" borderId="13" xfId="0" applyFont="1" applyBorder="1" applyAlignment="1">
      <alignment vertical="center"/>
    </xf>
    <xf numFmtId="0" fontId="6" fillId="34" borderId="49" xfId="0" applyFont="1" applyFill="1" applyBorder="1" applyAlignment="1">
      <alignment horizontal="right"/>
    </xf>
    <xf numFmtId="0" fontId="6" fillId="34" borderId="27" xfId="0" applyFont="1" applyFill="1" applyBorder="1" applyAlignment="1">
      <alignment horizontal="right"/>
    </xf>
    <xf numFmtId="0" fontId="5" fillId="34" borderId="42" xfId="0" applyFont="1" applyFill="1" applyBorder="1" applyAlignment="1">
      <alignment horizontal="left"/>
    </xf>
    <xf numFmtId="0" fontId="5" fillId="34" borderId="86" xfId="0" applyFont="1" applyFill="1" applyBorder="1" applyAlignment="1">
      <alignment horizontal="right"/>
    </xf>
    <xf numFmtId="0" fontId="5" fillId="34" borderId="81" xfId="0" applyFont="1" applyFill="1" applyBorder="1" applyAlignment="1">
      <alignment horizontal="right"/>
    </xf>
    <xf numFmtId="0" fontId="6" fillId="34" borderId="47" xfId="0" applyFont="1" applyFill="1" applyBorder="1" applyAlignment="1">
      <alignment horizontal="right"/>
    </xf>
    <xf numFmtId="0" fontId="5" fillId="34" borderId="43" xfId="0" applyFont="1" applyFill="1" applyBorder="1" applyAlignment="1">
      <alignment horizontal="right"/>
    </xf>
    <xf numFmtId="0" fontId="3" fillId="28" borderId="0" xfId="0" applyFont="1" applyFill="1" applyBorder="1" applyAlignment="1">
      <alignment vertical="center" textRotation="90"/>
    </xf>
    <xf numFmtId="4" fontId="3" fillId="28" borderId="0" xfId="0" applyNumberFormat="1" applyFont="1" applyFill="1" applyBorder="1" applyAlignment="1">
      <alignment horizontal="right" vertical="center"/>
    </xf>
    <xf numFmtId="0" fontId="5" fillId="28" borderId="0" xfId="0" applyFont="1" applyFill="1" applyBorder="1" applyAlignment="1">
      <alignment horizontal="left" vertical="center"/>
    </xf>
    <xf numFmtId="0" fontId="5" fillId="28" borderId="24" xfId="0" applyFont="1" applyFill="1" applyBorder="1" applyAlignment="1">
      <alignment horizontal="right"/>
    </xf>
    <xf numFmtId="3" fontId="37" fillId="0" borderId="0" xfId="0" applyNumberFormat="1" applyFont="1"/>
    <xf numFmtId="4" fontId="5" fillId="28" borderId="34" xfId="0" applyNumberFormat="1" applyFont="1" applyFill="1" applyBorder="1" applyAlignment="1">
      <alignment horizontal="center" vertical="center"/>
    </xf>
    <xf numFmtId="4" fontId="6" fillId="28" borderId="12" xfId="0" applyNumberFormat="1" applyFont="1" applyFill="1" applyBorder="1" applyAlignment="1">
      <alignment vertical="center"/>
    </xf>
    <xf numFmtId="4" fontId="6" fillId="28" borderId="17" xfId="0" applyNumberFormat="1" applyFont="1" applyFill="1" applyBorder="1" applyAlignment="1">
      <alignment vertical="center"/>
    </xf>
    <xf numFmtId="4" fontId="2" fillId="28" borderId="0" xfId="0" applyNumberFormat="1" applyFont="1" applyFill="1" applyAlignment="1">
      <alignment vertical="center"/>
    </xf>
    <xf numFmtId="2" fontId="5" fillId="28" borderId="24" xfId="0" applyNumberFormat="1" applyFont="1" applyFill="1" applyBorder="1" applyAlignment="1">
      <alignment horizontal="right"/>
    </xf>
    <xf numFmtId="2" fontId="5" fillId="28" borderId="34" xfId="0" applyNumberFormat="1" applyFont="1" applyFill="1" applyBorder="1" applyAlignment="1">
      <alignment horizontal="right"/>
    </xf>
    <xf numFmtId="2" fontId="5" fillId="28" borderId="37" xfId="0" applyNumberFormat="1" applyFont="1" applyFill="1" applyBorder="1" applyAlignment="1">
      <alignment horizontal="right"/>
    </xf>
    <xf numFmtId="2" fontId="5" fillId="28" borderId="35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0" fillId="0" borderId="0" xfId="0" quotePrefix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6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8" fillId="25" borderId="16" xfId="38" applyFont="1" applyFill="1" applyBorder="1" applyAlignment="1">
      <alignment horizontal="center" vertical="center"/>
    </xf>
    <xf numFmtId="0" fontId="38" fillId="25" borderId="21" xfId="38" applyFont="1" applyFill="1" applyBorder="1" applyAlignment="1">
      <alignment horizontal="center" vertical="center"/>
    </xf>
    <xf numFmtId="0" fontId="38" fillId="25" borderId="15" xfId="38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8" fillId="24" borderId="0" xfId="0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0" fontId="32" fillId="24" borderId="57" xfId="0" applyFont="1" applyFill="1" applyBorder="1" applyAlignment="1">
      <alignment horizontal="center" vertical="center" wrapText="1"/>
    </xf>
    <xf numFmtId="0" fontId="32" fillId="24" borderId="51" xfId="0" applyFont="1" applyFill="1" applyBorder="1" applyAlignment="1">
      <alignment horizontal="center" vertical="center" wrapText="1"/>
    </xf>
    <xf numFmtId="0" fontId="32" fillId="24" borderId="58" xfId="0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 wrapText="1"/>
    </xf>
    <xf numFmtId="0" fontId="31" fillId="24" borderId="39" xfId="0" applyFont="1" applyFill="1" applyBorder="1" applyAlignment="1">
      <alignment horizontal="center" vertical="center" wrapText="1"/>
    </xf>
    <xf numFmtId="0" fontId="31" fillId="24" borderId="56" xfId="0" applyFont="1" applyFill="1" applyBorder="1" applyAlignment="1">
      <alignment horizontal="center" vertical="center" wrapText="1"/>
    </xf>
    <xf numFmtId="0" fontId="31" fillId="24" borderId="53" xfId="0" applyFont="1" applyFill="1" applyBorder="1" applyAlignment="1">
      <alignment horizontal="center" vertical="center" wrapText="1"/>
    </xf>
    <xf numFmtId="0" fontId="32" fillId="24" borderId="38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left" vertical="center" wrapText="1" indent="15"/>
    </xf>
    <xf numFmtId="0" fontId="31" fillId="24" borderId="53" xfId="0" applyFont="1" applyFill="1" applyBorder="1" applyAlignment="1">
      <alignment horizontal="left" vertical="center" wrapText="1" indent="15"/>
    </xf>
    <xf numFmtId="0" fontId="32" fillId="24" borderId="31" xfId="0" applyFont="1" applyFill="1" applyBorder="1" applyAlignment="1">
      <alignment horizontal="center" vertical="center" wrapText="1"/>
    </xf>
    <xf numFmtId="0" fontId="32" fillId="24" borderId="32" xfId="0" applyFont="1" applyFill="1" applyBorder="1" applyAlignment="1">
      <alignment horizontal="center" vertical="center" wrapText="1"/>
    </xf>
    <xf numFmtId="0" fontId="32" fillId="24" borderId="74" xfId="0" applyFont="1" applyFill="1" applyBorder="1" applyAlignment="1">
      <alignment horizontal="center" vertical="center" wrapText="1"/>
    </xf>
    <xf numFmtId="0" fontId="5" fillId="24" borderId="74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31" fillId="24" borderId="5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31" xfId="0" applyFont="1" applyFill="1" applyBorder="1" applyAlignment="1">
      <alignment horizontal="center" vertical="center" wrapText="1"/>
    </xf>
    <xf numFmtId="0" fontId="31" fillId="24" borderId="32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31" fillId="24" borderId="28" xfId="0" applyFont="1" applyFill="1" applyBorder="1" applyAlignment="1">
      <alignment horizontal="center" vertical="center" wrapText="1"/>
    </xf>
    <xf numFmtId="0" fontId="31" fillId="24" borderId="6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left" wrapText="1"/>
    </xf>
    <xf numFmtId="0" fontId="0" fillId="24" borderId="0" xfId="0" applyFill="1" applyBorder="1" applyAlignment="1">
      <alignment horizontal="left" wrapText="1"/>
    </xf>
    <xf numFmtId="0" fontId="0" fillId="24" borderId="28" xfId="0" applyFill="1" applyBorder="1" applyAlignment="1">
      <alignment horizontal="left" wrapText="1"/>
    </xf>
    <xf numFmtId="0" fontId="6" fillId="24" borderId="0" xfId="0" applyFont="1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24" borderId="28" xfId="0" applyFill="1" applyBorder="1" applyAlignment="1">
      <alignment horizontal="left"/>
    </xf>
    <xf numFmtId="0" fontId="36" fillId="26" borderId="0" xfId="0" applyFont="1" applyFill="1" applyBorder="1" applyAlignment="1">
      <alignment horizontal="center" vertical="center" wrapText="1"/>
    </xf>
    <xf numFmtId="0" fontId="36" fillId="26" borderId="0" xfId="0" applyFont="1" applyFill="1" applyAlignment="1">
      <alignment horizontal="center" vertical="center" wrapText="1"/>
    </xf>
    <xf numFmtId="0" fontId="5" fillId="28" borderId="79" xfId="0" applyFont="1" applyFill="1" applyBorder="1" applyAlignment="1">
      <alignment horizontal="center" vertical="center" textRotation="90"/>
    </xf>
    <xf numFmtId="0" fontId="5" fillId="28" borderId="77" xfId="0" applyFont="1" applyFill="1" applyBorder="1" applyAlignment="1">
      <alignment horizontal="center" vertical="center" textRotation="90"/>
    </xf>
    <xf numFmtId="0" fontId="5" fillId="28" borderId="73" xfId="0" applyFont="1" applyFill="1" applyBorder="1" applyAlignment="1">
      <alignment horizontal="center" vertical="center" textRotation="90"/>
    </xf>
    <xf numFmtId="0" fontId="6" fillId="28" borderId="32" xfId="0" applyFont="1" applyFill="1" applyBorder="1" applyAlignment="1">
      <alignment horizontal="left" vertical="center" wrapText="1"/>
    </xf>
    <xf numFmtId="0" fontId="6" fillId="28" borderId="24" xfId="0" applyFont="1" applyFill="1" applyBorder="1" applyAlignment="1">
      <alignment horizontal="left" vertical="center" wrapText="1"/>
    </xf>
    <xf numFmtId="0" fontId="5" fillId="28" borderId="78" xfId="0" applyFont="1" applyFill="1" applyBorder="1" applyAlignment="1">
      <alignment horizontal="center" vertical="center"/>
    </xf>
    <xf numFmtId="0" fontId="6" fillId="28" borderId="59" xfId="0" applyFont="1" applyFill="1" applyBorder="1" applyAlignment="1">
      <alignment vertical="center"/>
    </xf>
    <xf numFmtId="0" fontId="6" fillId="28" borderId="41" xfId="0" applyFont="1" applyFill="1" applyBorder="1" applyAlignment="1">
      <alignment vertical="center"/>
    </xf>
    <xf numFmtId="0" fontId="30" fillId="28" borderId="0" xfId="0" applyFont="1" applyFill="1" applyAlignment="1">
      <alignment horizontal="center" vertical="center" wrapText="1"/>
    </xf>
    <xf numFmtId="0" fontId="5" fillId="28" borderId="35" xfId="0" applyFont="1" applyFill="1" applyBorder="1" applyAlignment="1">
      <alignment horizontal="justify" vertical="center"/>
    </xf>
    <xf numFmtId="0" fontId="30" fillId="28" borderId="0" xfId="0" applyFont="1" applyFill="1" applyAlignment="1">
      <alignment horizontal="left"/>
    </xf>
    <xf numFmtId="0" fontId="6" fillId="28" borderId="21" xfId="0" applyFont="1" applyFill="1" applyBorder="1" applyAlignment="1">
      <alignment horizontal="center"/>
    </xf>
    <xf numFmtId="0" fontId="6" fillId="28" borderId="15" xfId="0" applyFont="1" applyFill="1" applyBorder="1" applyAlignment="1">
      <alignment horizontal="center"/>
    </xf>
    <xf numFmtId="0" fontId="0" fillId="28" borderId="21" xfId="0" applyFill="1" applyBorder="1" applyAlignment="1">
      <alignment horizontal="center"/>
    </xf>
    <xf numFmtId="0" fontId="0" fillId="28" borderId="15" xfId="0" applyFill="1" applyBorder="1" applyAlignment="1">
      <alignment horizontal="center"/>
    </xf>
    <xf numFmtId="0" fontId="6" fillId="28" borderId="0" xfId="0" applyFont="1" applyFill="1" applyAlignment="1">
      <alignment horizontal="center" wrapText="1"/>
    </xf>
    <xf numFmtId="0" fontId="5" fillId="28" borderId="16" xfId="0" applyFont="1" applyFill="1" applyBorder="1" applyAlignment="1">
      <alignment horizontal="center"/>
    </xf>
    <xf numFmtId="0" fontId="5" fillId="28" borderId="21" xfId="0" applyFont="1" applyFill="1" applyBorder="1" applyAlignment="1">
      <alignment horizontal="center"/>
    </xf>
    <xf numFmtId="0" fontId="5" fillId="28" borderId="15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6" fillId="28" borderId="16" xfId="0" applyFont="1" applyFill="1" applyBorder="1" applyAlignment="1">
      <alignment horizontal="center" wrapText="1"/>
    </xf>
    <xf numFmtId="0" fontId="0" fillId="28" borderId="21" xfId="0" applyFill="1" applyBorder="1" applyAlignment="1">
      <alignment horizontal="center" wrapText="1"/>
    </xf>
    <xf numFmtId="0" fontId="0" fillId="28" borderId="15" xfId="0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6" fillId="28" borderId="83" xfId="0" applyFont="1" applyFill="1" applyBorder="1" applyAlignment="1">
      <alignment horizontal="center" wrapText="1"/>
    </xf>
    <xf numFmtId="0" fontId="6" fillId="28" borderId="44" xfId="0" applyFont="1" applyFill="1" applyBorder="1" applyAlignment="1">
      <alignment horizontal="center" wrapText="1"/>
    </xf>
    <xf numFmtId="0" fontId="6" fillId="28" borderId="82" xfId="0" applyFont="1" applyFill="1" applyBorder="1" applyAlignment="1">
      <alignment horizontal="center" vertical="center" wrapText="1"/>
    </xf>
    <xf numFmtId="0" fontId="0" fillId="28" borderId="32" xfId="0" applyFill="1" applyBorder="1" applyAlignment="1">
      <alignment horizontal="center" vertical="center" wrapText="1"/>
    </xf>
    <xf numFmtId="0" fontId="5" fillId="28" borderId="22" xfId="0" applyFont="1" applyFill="1" applyBorder="1" applyAlignment="1">
      <alignment horizontal="center" vertical="center"/>
    </xf>
    <xf numFmtId="0" fontId="5" fillId="28" borderId="75" xfId="0" applyFont="1" applyFill="1" applyBorder="1" applyAlignment="1">
      <alignment horizontal="center" vertical="center"/>
    </xf>
    <xf numFmtId="0" fontId="5" fillId="28" borderId="42" xfId="0" applyFont="1" applyFill="1" applyBorder="1" applyAlignment="1">
      <alignment horizontal="center" vertical="center"/>
    </xf>
    <xf numFmtId="0" fontId="6" fillId="28" borderId="81" xfId="0" applyFont="1" applyFill="1" applyBorder="1" applyAlignment="1">
      <alignment horizontal="center" vertical="center"/>
    </xf>
    <xf numFmtId="0" fontId="6" fillId="28" borderId="43" xfId="0" applyFont="1" applyFill="1" applyBorder="1" applyAlignment="1">
      <alignment horizontal="center" vertical="center"/>
    </xf>
    <xf numFmtId="0" fontId="6" fillId="28" borderId="84" xfId="0" applyFont="1" applyFill="1" applyBorder="1" applyAlignment="1">
      <alignment horizontal="left" vertical="center" wrapText="1"/>
    </xf>
    <xf numFmtId="0" fontId="6" fillId="28" borderId="80" xfId="0" applyFont="1" applyFill="1" applyBorder="1" applyAlignment="1">
      <alignment horizontal="left" vertical="center" wrapText="1"/>
    </xf>
    <xf numFmtId="0" fontId="6" fillId="28" borderId="78" xfId="0" applyFont="1" applyFill="1" applyBorder="1" applyAlignment="1">
      <alignment horizontal="left" vertical="center" wrapText="1"/>
    </xf>
    <xf numFmtId="0" fontId="5" fillId="28" borderId="72" xfId="0" applyFont="1" applyFill="1" applyBorder="1" applyAlignment="1">
      <alignment horizontal="left" vertical="center"/>
    </xf>
    <xf numFmtId="0" fontId="5" fillId="28" borderId="35" xfId="0" applyFont="1" applyFill="1" applyBorder="1" applyAlignment="1">
      <alignment horizontal="left" vertical="center"/>
    </xf>
    <xf numFmtId="0" fontId="6" fillId="28" borderId="35" xfId="0" applyFont="1" applyFill="1" applyBorder="1" applyAlignment="1">
      <alignment horizontal="left" vertical="center"/>
    </xf>
    <xf numFmtId="0" fontId="6" fillId="28" borderId="87" xfId="0" applyFont="1" applyFill="1" applyBorder="1" applyAlignment="1">
      <alignment horizontal="left" vertical="center" wrapText="1"/>
    </xf>
    <xf numFmtId="0" fontId="6" fillId="28" borderId="25" xfId="0" applyFont="1" applyFill="1" applyBorder="1" applyAlignment="1">
      <alignment horizontal="left" vertical="center" wrapText="1"/>
    </xf>
    <xf numFmtId="0" fontId="6" fillId="28" borderId="30" xfId="0" applyFont="1" applyFill="1" applyBorder="1" applyAlignment="1">
      <alignment horizontal="left" vertical="center" wrapText="1"/>
    </xf>
    <xf numFmtId="0" fontId="3" fillId="28" borderId="20" xfId="0" applyFont="1" applyFill="1" applyBorder="1" applyAlignment="1">
      <alignment horizontal="center" vertical="center" textRotation="90"/>
    </xf>
    <xf numFmtId="0" fontId="3" fillId="28" borderId="14" xfId="0" applyFont="1" applyFill="1" applyBorder="1" applyAlignment="1">
      <alignment horizontal="center" vertical="center" textRotation="90"/>
    </xf>
    <xf numFmtId="0" fontId="3" fillId="28" borderId="12" xfId="0" applyFont="1" applyFill="1" applyBorder="1" applyAlignment="1">
      <alignment horizontal="center" vertical="center" textRotation="90"/>
    </xf>
    <xf numFmtId="0" fontId="3" fillId="28" borderId="23" xfId="0" applyFont="1" applyFill="1" applyBorder="1" applyAlignment="1">
      <alignment horizontal="center" vertical="center"/>
    </xf>
    <xf numFmtId="0" fontId="3" fillId="28" borderId="39" xfId="0" applyFont="1" applyFill="1" applyBorder="1" applyAlignment="1">
      <alignment horizontal="center" vertical="center"/>
    </xf>
    <xf numFmtId="0" fontId="3" fillId="28" borderId="22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21" xfId="0" applyFont="1" applyFill="1" applyBorder="1" applyAlignment="1">
      <alignment horizontal="center" vertical="center"/>
    </xf>
    <xf numFmtId="0" fontId="3" fillId="28" borderId="54" xfId="0" applyFont="1" applyFill="1" applyBorder="1" applyAlignment="1">
      <alignment horizontal="center" vertical="center"/>
    </xf>
    <xf numFmtId="0" fontId="5" fillId="28" borderId="23" xfId="0" applyFont="1" applyFill="1" applyBorder="1" applyAlignment="1">
      <alignment horizontal="center" vertical="center"/>
    </xf>
    <xf numFmtId="0" fontId="5" fillId="28" borderId="39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21" xfId="0" applyFont="1" applyFill="1" applyBorder="1" applyAlignment="1">
      <alignment horizontal="center" vertical="center"/>
    </xf>
    <xf numFmtId="0" fontId="5" fillId="28" borderId="54" xfId="0" applyFont="1" applyFill="1" applyBorder="1" applyAlignment="1">
      <alignment horizontal="center" vertical="center"/>
    </xf>
    <xf numFmtId="0" fontId="5" fillId="28" borderId="21" xfId="0" applyFont="1" applyFill="1" applyBorder="1" applyAlignment="1">
      <alignment horizontal="center" wrapText="1"/>
    </xf>
    <xf numFmtId="0" fontId="5" fillId="28" borderId="54" xfId="0" applyFont="1" applyFill="1" applyBorder="1" applyAlignment="1">
      <alignment horizontal="center" wrapText="1"/>
    </xf>
    <xf numFmtId="0" fontId="5" fillId="28" borderId="55" xfId="0" applyFont="1" applyFill="1" applyBorder="1" applyAlignment="1">
      <alignment horizontal="center" wrapText="1"/>
    </xf>
    <xf numFmtId="4" fontId="6" fillId="28" borderId="21" xfId="0" applyNumberFormat="1" applyFont="1" applyFill="1" applyBorder="1" applyAlignment="1">
      <alignment horizontal="center" wrapText="1"/>
    </xf>
    <xf numFmtId="4" fontId="6" fillId="28" borderId="54" xfId="0" applyNumberFormat="1" applyFont="1" applyFill="1" applyBorder="1" applyAlignment="1">
      <alignment horizontal="center" wrapText="1"/>
    </xf>
    <xf numFmtId="0" fontId="6" fillId="28" borderId="55" xfId="0" applyFont="1" applyFill="1" applyBorder="1" applyAlignment="1">
      <alignment horizontal="center" wrapText="1"/>
    </xf>
    <xf numFmtId="0" fontId="6" fillId="28" borderId="21" xfId="0" applyFont="1" applyFill="1" applyBorder="1" applyAlignment="1">
      <alignment horizontal="center" wrapText="1"/>
    </xf>
    <xf numFmtId="0" fontId="6" fillId="28" borderId="54" xfId="0" applyFont="1" applyFill="1" applyBorder="1" applyAlignment="1">
      <alignment horizontal="center" wrapText="1"/>
    </xf>
    <xf numFmtId="0" fontId="5" fillId="28" borderId="16" xfId="0" applyFont="1" applyFill="1" applyBorder="1" applyAlignment="1">
      <alignment horizontal="center" wrapText="1"/>
    </xf>
    <xf numFmtId="4" fontId="6" fillId="28" borderId="16" xfId="0" applyNumberFormat="1" applyFont="1" applyFill="1" applyBorder="1" applyAlignment="1">
      <alignment horizont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23" fillId="28" borderId="77" xfId="0" applyFont="1" applyFill="1" applyBorder="1" applyAlignment="1">
      <alignment horizontal="center"/>
    </xf>
    <xf numFmtId="0" fontId="23" fillId="28" borderId="44" xfId="0" applyFont="1" applyFill="1" applyBorder="1" applyAlignment="1">
      <alignment horizontal="center"/>
    </xf>
    <xf numFmtId="0" fontId="23" fillId="28" borderId="57" xfId="0" applyFont="1" applyFill="1" applyBorder="1" applyAlignment="1">
      <alignment horizontal="center" wrapText="1"/>
    </xf>
    <xf numFmtId="0" fontId="23" fillId="28" borderId="39" xfId="0" applyFont="1" applyFill="1" applyBorder="1" applyAlignment="1">
      <alignment horizontal="center" wrapText="1"/>
    </xf>
    <xf numFmtId="0" fontId="23" fillId="28" borderId="22" xfId="0" applyFont="1" applyFill="1" applyBorder="1" applyAlignment="1">
      <alignment horizontal="center" wrapText="1"/>
    </xf>
    <xf numFmtId="0" fontId="23" fillId="28" borderId="51" xfId="0" applyFont="1" applyFill="1" applyBorder="1" applyAlignment="1">
      <alignment horizontal="center" wrapText="1"/>
    </xf>
    <xf numFmtId="0" fontId="23" fillId="28" borderId="53" xfId="0" applyFont="1" applyFill="1" applyBorder="1" applyAlignment="1">
      <alignment horizontal="center" wrapText="1"/>
    </xf>
    <xf numFmtId="0" fontId="23" fillId="28" borderId="75" xfId="0" applyFont="1" applyFill="1" applyBorder="1" applyAlignment="1">
      <alignment horizontal="center" wrapText="1"/>
    </xf>
    <xf numFmtId="0" fontId="46" fillId="0" borderId="0" xfId="0" applyFont="1" applyBorder="1"/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Accent1" xfId="13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Akcent 1" xfId="20"/>
    <cellStyle name="Buena" xfId="21" builtinId="26" customBuiltin="1"/>
    <cellStyle name="Cálculo" xfId="22" builtinId="22" customBuiltin="1"/>
    <cellStyle name="Celda de comprobación" xfId="23" builtinId="23" customBuiltin="1"/>
    <cellStyle name="Celda vinculada" xfId="24" builtinId="24" customBuiltin="1"/>
    <cellStyle name="Encabezado 4" xfId="25" builtinId="19" customBuiltin="1"/>
    <cellStyle name="Énfasis1" xfId="26" builtinId="29" customBuiltin="1"/>
    <cellStyle name="Énfasis1 2" xfId="27"/>
    <cellStyle name="Énfasis2" xfId="28" builtinId="33" customBuiltin="1"/>
    <cellStyle name="Énfasis3" xfId="29" builtinId="37" customBuiltin="1"/>
    <cellStyle name="Énfasis3 2" xfId="30"/>
    <cellStyle name="Énfasis4" xfId="31" builtinId="41" customBuiltin="1"/>
    <cellStyle name="Énfasis5" xfId="32" builtinId="45" customBuiltin="1"/>
    <cellStyle name="Énfasis6" xfId="33" builtinId="49" customBuiltin="1"/>
    <cellStyle name="Entrada" xfId="34" builtinId="20" customBuiltin="1"/>
    <cellStyle name="Hipervínculo" xfId="48" builtinId="8"/>
    <cellStyle name="Incorrecto" xfId="35" builtinId="27" customBuiltin="1"/>
    <cellStyle name="Millares" xfId="36" builtinId="3"/>
    <cellStyle name="Neutral" xfId="37" builtinId="28" customBuiltin="1"/>
    <cellStyle name="Normal" xfId="0" builtinId="0"/>
    <cellStyle name="Normal 3" xfId="38"/>
    <cellStyle name="Notas" xfId="39" builtinId="10" customBuiltin="1"/>
    <cellStyle name="Salida" xfId="40" builtinId="21" customBuiltin="1"/>
    <cellStyle name="Texto de advertencia" xfId="41" builtinId="11" customBuiltin="1"/>
    <cellStyle name="Texto explicativo" xfId="42" builtinId="53" customBuiltin="1"/>
    <cellStyle name="Título" xfId="43" builtinId="15" customBuiltin="1"/>
    <cellStyle name="Título 1" xfId="44" builtinId="16" customBuiltin="1"/>
    <cellStyle name="Título 2" xfId="45" builtinId="17" customBuiltin="1"/>
    <cellStyle name="Título 3" xfId="46" builtinId="18" customBuiltin="1"/>
    <cellStyle name="Total" xfId="47" builtinId="25" customBuiltin="1"/>
  </cellStyles>
  <dxfs count="2">
    <dxf>
      <fill>
        <patternFill>
          <bgColor rgb="FFFF0000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mruColors>
      <color rgb="FF4213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41</xdr:row>
      <xdr:rowOff>0</xdr:rowOff>
    </xdr:from>
    <xdr:to>
      <xdr:col>9</xdr:col>
      <xdr:colOff>304800</xdr:colOff>
      <xdr:row>42</xdr:row>
      <xdr:rowOff>133350</xdr:rowOff>
    </xdr:to>
    <xdr:sp macro="" textlink="">
      <xdr:nvSpPr>
        <xdr:cNvPr id="70662" name="AutoShape 6" descr="Resultado de imagen de facebook logo"/>
        <xdr:cNvSpPr>
          <a:spLocks noChangeAspect="1" noChangeArrowheads="1"/>
        </xdr:cNvSpPr>
      </xdr:nvSpPr>
      <xdr:spPr bwMode="auto">
        <a:xfrm>
          <a:off x="4305300" y="489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304800</xdr:colOff>
      <xdr:row>30</xdr:row>
      <xdr:rowOff>142875</xdr:rowOff>
    </xdr:to>
    <xdr:sp macro="" textlink="">
      <xdr:nvSpPr>
        <xdr:cNvPr id="70664" name="AutoShape 8" descr="Resultado de imagen de facebook logo"/>
        <xdr:cNvSpPr>
          <a:spLocks noChangeAspect="1" noChangeArrowheads="1"/>
        </xdr:cNvSpPr>
      </xdr:nvSpPr>
      <xdr:spPr bwMode="auto">
        <a:xfrm>
          <a:off x="4305300" y="441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34</xdr:row>
      <xdr:rowOff>66675</xdr:rowOff>
    </xdr:from>
    <xdr:to>
      <xdr:col>5</xdr:col>
      <xdr:colOff>1219199</xdr:colOff>
      <xdr:row>47</xdr:row>
      <xdr:rowOff>542925</xdr:rowOff>
    </xdr:to>
    <xdr:sp macro="" textlink="">
      <xdr:nvSpPr>
        <xdr:cNvPr id="2" name="1 Flecha doblada hacia arriba"/>
        <xdr:cNvSpPr/>
      </xdr:nvSpPr>
      <xdr:spPr>
        <a:xfrm rot="5400000">
          <a:off x="1009650" y="6696075"/>
          <a:ext cx="4210050" cy="4933949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109905</xdr:colOff>
      <xdr:row>11</xdr:row>
      <xdr:rowOff>43962</xdr:rowOff>
    </xdr:from>
    <xdr:to>
      <xdr:col>9</xdr:col>
      <xdr:colOff>637444</xdr:colOff>
      <xdr:row>13</xdr:row>
      <xdr:rowOff>153865</xdr:rowOff>
    </xdr:to>
    <xdr:sp macro="" textlink="">
      <xdr:nvSpPr>
        <xdr:cNvPr id="2" name="1 Flecha derecha"/>
        <xdr:cNvSpPr/>
      </xdr:nvSpPr>
      <xdr:spPr>
        <a:xfrm>
          <a:off x="8286751" y="2725616"/>
          <a:ext cx="527539" cy="44694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</xdr:row>
      <xdr:rowOff>73269</xdr:rowOff>
    </xdr:from>
    <xdr:to>
      <xdr:col>9</xdr:col>
      <xdr:colOff>659423</xdr:colOff>
      <xdr:row>20</xdr:row>
      <xdr:rowOff>7327</xdr:rowOff>
    </xdr:to>
    <xdr:sp macro="" textlink="">
      <xdr:nvSpPr>
        <xdr:cNvPr id="2" name="1 Flecha derecha"/>
        <xdr:cNvSpPr/>
      </xdr:nvSpPr>
      <xdr:spPr>
        <a:xfrm>
          <a:off x="9363808" y="4337538"/>
          <a:ext cx="564173" cy="195628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213ED"/>
  </sheetPr>
  <dimension ref="B1:O43"/>
  <sheetViews>
    <sheetView showGridLines="0" showZeros="0" workbookViewId="0">
      <selection activeCell="E17" sqref="E17"/>
    </sheetView>
  </sheetViews>
  <sheetFormatPr baseColWidth="10" defaultRowHeight="12.75"/>
  <cols>
    <col min="1" max="1" width="2.28515625" customWidth="1"/>
    <col min="2" max="2" width="2.42578125" customWidth="1"/>
    <col min="5" max="5" width="13.5703125" customWidth="1"/>
    <col min="6" max="6" width="3.7109375" customWidth="1"/>
    <col min="7" max="7" width="5.140625" hidden="1" customWidth="1"/>
    <col min="8" max="8" width="2.28515625" hidden="1" customWidth="1"/>
    <col min="14" max="14" width="13.5703125" bestFit="1" customWidth="1"/>
    <col min="15" max="15" width="6.85546875" customWidth="1"/>
  </cols>
  <sheetData>
    <row r="1" spans="2:15" ht="13.5" thickBot="1"/>
    <row r="2" spans="2:15" ht="13.5" thickTop="1">
      <c r="B2" s="185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7"/>
    </row>
    <row r="3" spans="2:15" ht="15.75">
      <c r="B3" s="188"/>
      <c r="C3" s="5"/>
      <c r="D3" s="5"/>
      <c r="E3" s="5"/>
      <c r="F3" s="5"/>
      <c r="G3" s="5"/>
      <c r="H3" s="491" t="s">
        <v>276</v>
      </c>
      <c r="I3" s="492"/>
      <c r="J3" s="492"/>
      <c r="K3" s="492"/>
      <c r="L3" s="492"/>
      <c r="M3" s="492"/>
      <c r="N3" s="492"/>
      <c r="O3" s="493"/>
    </row>
    <row r="4" spans="2:15">
      <c r="B4" s="18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89"/>
    </row>
    <row r="5" spans="2:15">
      <c r="B5" s="188"/>
      <c r="C5" s="5"/>
      <c r="D5" s="5"/>
      <c r="E5" s="5"/>
      <c r="F5" s="5"/>
      <c r="G5" s="5"/>
      <c r="H5" s="5"/>
      <c r="I5" s="194" t="s">
        <v>261</v>
      </c>
      <c r="J5" s="195"/>
      <c r="K5" s="195"/>
      <c r="L5" s="195"/>
      <c r="M5" s="195"/>
      <c r="N5" s="195"/>
      <c r="O5" s="190"/>
    </row>
    <row r="6" spans="2:15" ht="19.5">
      <c r="B6" s="188"/>
      <c r="C6" s="618" t="s">
        <v>516</v>
      </c>
      <c r="D6" s="5"/>
      <c r="E6" s="5"/>
      <c r="F6" s="5"/>
      <c r="G6" s="5"/>
      <c r="H6" s="5"/>
      <c r="I6" s="194" t="s">
        <v>281</v>
      </c>
      <c r="J6" s="195"/>
      <c r="K6" s="195"/>
      <c r="L6" s="195"/>
      <c r="M6" s="195"/>
      <c r="N6" s="195"/>
      <c r="O6" s="190"/>
    </row>
    <row r="7" spans="2:15">
      <c r="B7" s="188"/>
      <c r="C7" s="5"/>
      <c r="D7" s="5"/>
      <c r="E7" s="5"/>
      <c r="F7" s="5"/>
      <c r="G7" s="5"/>
      <c r="H7" s="5"/>
      <c r="I7" s="194" t="s">
        <v>515</v>
      </c>
      <c r="J7" s="195"/>
      <c r="K7" s="195"/>
      <c r="L7" s="195"/>
      <c r="M7" s="195"/>
      <c r="N7" s="195"/>
      <c r="O7" s="190"/>
    </row>
    <row r="8" spans="2:15">
      <c r="B8" s="188"/>
      <c r="C8" s="5"/>
      <c r="D8" s="5"/>
      <c r="E8" s="5"/>
      <c r="F8" s="5"/>
      <c r="G8" s="5"/>
      <c r="H8" s="5"/>
      <c r="I8" s="194" t="s">
        <v>278</v>
      </c>
      <c r="J8" s="194"/>
      <c r="K8" s="194"/>
      <c r="L8" s="194"/>
      <c r="M8" s="194"/>
      <c r="N8" s="194"/>
      <c r="O8" s="189"/>
    </row>
    <row r="9" spans="2:15">
      <c r="B9" s="188"/>
      <c r="C9" s="5"/>
      <c r="D9" s="5"/>
      <c r="E9" s="5"/>
      <c r="F9" s="5"/>
      <c r="G9" s="5"/>
      <c r="H9" s="5"/>
      <c r="I9" s="194"/>
      <c r="J9" s="194"/>
      <c r="K9" s="194"/>
      <c r="L9" s="194"/>
      <c r="M9" s="194"/>
      <c r="N9" s="194"/>
      <c r="O9" s="189"/>
    </row>
    <row r="10" spans="2:15">
      <c r="B10" s="188"/>
      <c r="C10" s="5"/>
      <c r="D10" s="5"/>
      <c r="E10" s="5"/>
      <c r="F10" s="5"/>
      <c r="G10" s="5"/>
      <c r="H10" s="5"/>
      <c r="I10" s="194" t="s">
        <v>262</v>
      </c>
      <c r="J10" s="194"/>
      <c r="K10" s="194"/>
      <c r="L10" s="194"/>
      <c r="M10" s="194"/>
      <c r="N10" s="194"/>
      <c r="O10" s="189"/>
    </row>
    <row r="11" spans="2:15">
      <c r="B11" s="188"/>
      <c r="C11" s="5"/>
      <c r="D11" s="5"/>
      <c r="E11" s="5"/>
      <c r="F11" s="5"/>
      <c r="G11" s="5"/>
      <c r="H11" s="5"/>
      <c r="I11" s="194" t="s">
        <v>263</v>
      </c>
      <c r="J11" s="194"/>
      <c r="K11" s="194"/>
      <c r="L11" s="194"/>
      <c r="M11" s="194"/>
      <c r="N11" s="194"/>
      <c r="O11" s="189"/>
    </row>
    <row r="12" spans="2:15">
      <c r="B12" s="188"/>
      <c r="C12" s="5"/>
      <c r="D12" s="5"/>
      <c r="E12" s="5"/>
      <c r="F12" s="5"/>
      <c r="G12" s="5"/>
      <c r="H12" s="5"/>
      <c r="I12" s="194" t="s">
        <v>264</v>
      </c>
      <c r="J12" s="194"/>
      <c r="K12" s="194"/>
      <c r="L12" s="194"/>
      <c r="M12" s="194"/>
      <c r="N12" s="194"/>
      <c r="O12" s="189"/>
    </row>
    <row r="13" spans="2:15">
      <c r="B13" s="188"/>
      <c r="C13" s="5"/>
      <c r="D13" s="5"/>
      <c r="E13" s="5"/>
      <c r="F13" s="5"/>
      <c r="G13" s="5"/>
      <c r="H13" s="5"/>
      <c r="I13" s="194" t="s">
        <v>267</v>
      </c>
      <c r="J13" s="194"/>
      <c r="K13" s="194"/>
      <c r="L13" s="194"/>
      <c r="M13" s="194"/>
      <c r="N13" s="194"/>
      <c r="O13" s="189"/>
    </row>
    <row r="14" spans="2:15">
      <c r="B14" s="188"/>
      <c r="C14" s="5"/>
      <c r="D14" s="5"/>
      <c r="E14" s="5"/>
      <c r="F14" s="5"/>
      <c r="G14" s="5"/>
      <c r="H14" s="5"/>
      <c r="I14" s="194"/>
      <c r="J14" s="194"/>
      <c r="K14" s="194"/>
      <c r="L14" s="194"/>
      <c r="M14" s="194"/>
      <c r="N14" s="194"/>
      <c r="O14" s="189"/>
    </row>
    <row r="15" spans="2:15">
      <c r="B15" s="188"/>
      <c r="C15" s="5"/>
      <c r="D15" s="5"/>
      <c r="E15" s="5"/>
      <c r="F15" s="5"/>
      <c r="G15" s="5"/>
      <c r="H15" s="5"/>
      <c r="I15" s="194" t="s">
        <v>279</v>
      </c>
      <c r="J15" s="194"/>
      <c r="K15" s="194"/>
      <c r="L15" s="194"/>
      <c r="M15" s="194"/>
      <c r="N15" s="194"/>
      <c r="O15" s="189"/>
    </row>
    <row r="16" spans="2:15">
      <c r="B16" s="188"/>
      <c r="C16" s="5"/>
      <c r="D16" s="5"/>
      <c r="E16" s="5"/>
      <c r="F16" s="5"/>
      <c r="G16" s="5"/>
      <c r="H16" s="5"/>
      <c r="I16" s="194" t="s">
        <v>280</v>
      </c>
      <c r="J16" s="194"/>
      <c r="K16" s="194"/>
      <c r="L16" s="194"/>
      <c r="M16" s="194"/>
      <c r="N16" s="194"/>
      <c r="O16" s="189"/>
    </row>
    <row r="17" spans="2:15">
      <c r="B17" s="188"/>
      <c r="C17" s="5"/>
      <c r="D17" s="5"/>
      <c r="E17" s="5"/>
      <c r="F17" s="5"/>
      <c r="G17" s="5"/>
      <c r="H17" s="5"/>
      <c r="I17" s="194"/>
      <c r="J17" s="194"/>
      <c r="K17" s="194"/>
      <c r="L17" s="194"/>
      <c r="M17" s="194"/>
      <c r="N17" s="194"/>
      <c r="O17" s="189"/>
    </row>
    <row r="18" spans="2:15">
      <c r="B18" s="188"/>
      <c r="C18" s="5"/>
      <c r="D18" s="5"/>
      <c r="E18" s="5"/>
      <c r="F18" s="5"/>
      <c r="G18" s="5"/>
      <c r="H18" s="5"/>
      <c r="I18" s="194" t="s">
        <v>268</v>
      </c>
      <c r="J18" s="194"/>
      <c r="K18" s="194"/>
      <c r="L18" s="194"/>
      <c r="M18" s="194"/>
      <c r="N18" s="194"/>
      <c r="O18" s="189"/>
    </row>
    <row r="19" spans="2:15">
      <c r="B19" s="188"/>
      <c r="C19" s="5"/>
      <c r="D19" s="5"/>
      <c r="E19" s="5"/>
      <c r="F19" s="5"/>
      <c r="G19" s="5"/>
      <c r="H19" s="5"/>
      <c r="I19" s="194" t="s">
        <v>265</v>
      </c>
      <c r="J19" s="194"/>
      <c r="K19" s="194"/>
      <c r="L19" s="194"/>
      <c r="M19" s="194"/>
      <c r="N19" s="194"/>
      <c r="O19" s="189"/>
    </row>
    <row r="20" spans="2:15">
      <c r="B20" s="188"/>
      <c r="C20" s="495"/>
      <c r="D20" s="495"/>
      <c r="E20" s="495"/>
      <c r="F20" s="5"/>
      <c r="G20" s="5"/>
      <c r="H20" s="5"/>
      <c r="I20" s="194" t="s">
        <v>266</v>
      </c>
      <c r="J20" s="194"/>
      <c r="K20" s="194"/>
      <c r="L20" s="194"/>
      <c r="M20" s="194"/>
      <c r="N20" s="194"/>
      <c r="O20" s="189"/>
    </row>
    <row r="21" spans="2:15">
      <c r="B21" s="188"/>
      <c r="C21" s="494"/>
      <c r="D21" s="494"/>
      <c r="E21" s="494"/>
      <c r="F21" s="5"/>
      <c r="G21" s="5"/>
      <c r="H21" s="5"/>
      <c r="I21" s="194"/>
      <c r="J21" s="194"/>
      <c r="K21" s="194"/>
      <c r="L21" s="194"/>
      <c r="M21" s="194"/>
      <c r="N21" s="194"/>
      <c r="O21" s="189"/>
    </row>
    <row r="22" spans="2:15">
      <c r="B22" s="188"/>
      <c r="C22" s="5"/>
      <c r="D22" s="5"/>
      <c r="E22" s="5"/>
      <c r="F22" s="5"/>
      <c r="G22" s="5"/>
      <c r="H22" s="5"/>
      <c r="I22" s="194" t="s">
        <v>269</v>
      </c>
      <c r="J22" s="194"/>
      <c r="K22" s="194"/>
      <c r="L22" s="194"/>
      <c r="M22" s="194"/>
      <c r="N22" s="194"/>
      <c r="O22" s="189"/>
    </row>
    <row r="23" spans="2:15">
      <c r="B23" s="188"/>
      <c r="C23" s="5"/>
      <c r="D23" s="5"/>
      <c r="E23" s="5"/>
      <c r="F23" s="5"/>
      <c r="G23" s="5"/>
      <c r="H23" s="5"/>
      <c r="I23" s="194" t="s">
        <v>270</v>
      </c>
      <c r="J23" s="194"/>
      <c r="K23" s="194"/>
      <c r="L23" s="194"/>
      <c r="M23" s="194"/>
      <c r="N23" s="194"/>
      <c r="O23" s="189"/>
    </row>
    <row r="24" spans="2:15">
      <c r="B24" s="188"/>
      <c r="C24" s="5"/>
      <c r="D24" s="5"/>
      <c r="E24" s="5"/>
      <c r="F24" s="5"/>
      <c r="G24" s="5"/>
      <c r="H24" s="5"/>
      <c r="I24" s="194" t="s">
        <v>271</v>
      </c>
      <c r="J24" s="194"/>
      <c r="K24" s="194"/>
      <c r="L24" s="194"/>
      <c r="M24" s="194"/>
      <c r="N24" s="194"/>
      <c r="O24" s="189"/>
    </row>
    <row r="25" spans="2:15">
      <c r="B25" s="188"/>
      <c r="C25" s="5"/>
      <c r="D25" s="5"/>
      <c r="E25" s="5"/>
      <c r="F25" s="5"/>
      <c r="G25" s="5"/>
      <c r="H25" s="5"/>
      <c r="I25" s="196" t="s">
        <v>272</v>
      </c>
      <c r="J25" s="194"/>
      <c r="K25" s="194"/>
      <c r="L25" s="194"/>
      <c r="M25" s="194"/>
      <c r="N25" s="194"/>
      <c r="O25" s="189"/>
    </row>
    <row r="26" spans="2:15">
      <c r="B26" s="188"/>
      <c r="C26" s="5"/>
      <c r="D26" s="5"/>
      <c r="E26" s="5"/>
      <c r="F26" s="5"/>
      <c r="G26" s="5"/>
      <c r="H26" s="5"/>
      <c r="I26" s="194"/>
      <c r="J26" s="194"/>
      <c r="K26" s="194"/>
      <c r="L26" s="194"/>
      <c r="M26" s="194"/>
      <c r="N26" s="194"/>
      <c r="O26" s="189"/>
    </row>
    <row r="27" spans="2:15">
      <c r="B27" s="188"/>
      <c r="C27" s="124"/>
      <c r="D27" s="5"/>
      <c r="E27" s="5"/>
      <c r="F27" s="5"/>
      <c r="G27" s="5"/>
      <c r="H27" s="5"/>
      <c r="I27" s="196" t="s">
        <v>273</v>
      </c>
      <c r="J27" s="194"/>
      <c r="K27" s="194"/>
      <c r="L27" s="194"/>
      <c r="M27" s="194"/>
      <c r="N27" s="194"/>
      <c r="O27" s="189"/>
    </row>
    <row r="28" spans="2:15">
      <c r="B28" s="188"/>
      <c r="C28" s="124"/>
      <c r="D28" s="5"/>
      <c r="E28" s="5"/>
      <c r="F28" s="5"/>
      <c r="G28" s="5"/>
      <c r="H28" s="5"/>
      <c r="I28" s="196" t="s">
        <v>274</v>
      </c>
      <c r="J28" s="194"/>
      <c r="K28" s="194"/>
      <c r="L28" s="194"/>
      <c r="M28" s="194"/>
      <c r="N28" s="194"/>
      <c r="O28" s="189"/>
    </row>
    <row r="29" spans="2:15">
      <c r="B29" s="188"/>
      <c r="C29" s="124"/>
      <c r="D29" s="5"/>
      <c r="E29" s="5"/>
      <c r="F29" s="5"/>
      <c r="G29" s="5"/>
      <c r="H29" s="5"/>
      <c r="I29" s="194"/>
      <c r="J29" s="194"/>
      <c r="K29" s="194"/>
      <c r="L29" s="194"/>
      <c r="M29" s="194"/>
      <c r="N29" s="194"/>
      <c r="O29" s="189"/>
    </row>
    <row r="30" spans="2:15">
      <c r="B30" s="188"/>
      <c r="C30" s="5"/>
      <c r="D30" s="5"/>
      <c r="E30" s="5"/>
      <c r="F30" s="5"/>
      <c r="G30" s="5"/>
      <c r="H30" s="5"/>
      <c r="I30" s="196" t="s">
        <v>275</v>
      </c>
      <c r="J30" s="194"/>
      <c r="K30" s="194"/>
      <c r="L30" s="194"/>
      <c r="M30" s="194"/>
      <c r="N30" s="194"/>
      <c r="O30" s="189"/>
    </row>
    <row r="31" spans="2:15">
      <c r="B31" s="188"/>
      <c r="C31" s="5"/>
      <c r="D31" s="5"/>
      <c r="E31" s="5"/>
      <c r="F31" s="5"/>
      <c r="G31" s="5"/>
      <c r="H31" s="5"/>
      <c r="I31" s="196"/>
      <c r="J31" s="194"/>
      <c r="K31" s="194"/>
      <c r="L31" s="194"/>
      <c r="M31" s="194"/>
      <c r="N31" s="194"/>
      <c r="O31" s="189"/>
    </row>
    <row r="32" spans="2:15">
      <c r="B32" s="188"/>
      <c r="C32" s="5"/>
      <c r="D32" s="5"/>
      <c r="E32" s="5"/>
      <c r="F32" s="5"/>
      <c r="G32" s="5"/>
      <c r="H32" s="5"/>
      <c r="I32" s="196"/>
      <c r="J32" s="194"/>
      <c r="K32" s="194"/>
      <c r="L32" s="194"/>
      <c r="M32" s="194"/>
      <c r="N32" s="194"/>
      <c r="O32" s="189"/>
    </row>
    <row r="33" spans="2:15">
      <c r="B33" s="188"/>
      <c r="C33" s="145"/>
      <c r="D33" s="5"/>
      <c r="E33" s="5"/>
      <c r="F33" s="5"/>
      <c r="G33" s="5"/>
      <c r="H33" s="5"/>
      <c r="I33" s="196"/>
      <c r="J33" s="194"/>
      <c r="K33" s="194"/>
      <c r="L33" s="194"/>
      <c r="M33" s="194"/>
      <c r="N33" s="198"/>
      <c r="O33" s="189"/>
    </row>
    <row r="34" spans="2:15">
      <c r="B34" s="188"/>
      <c r="C34" s="145"/>
      <c r="D34" s="5"/>
      <c r="E34" s="5"/>
      <c r="F34" s="5"/>
      <c r="G34" s="5"/>
      <c r="H34" s="5"/>
      <c r="I34" s="196"/>
      <c r="J34" s="194"/>
      <c r="K34" s="194"/>
      <c r="L34" s="194"/>
      <c r="M34" s="194"/>
      <c r="N34" s="198"/>
      <c r="O34" s="189"/>
    </row>
    <row r="35" spans="2:15">
      <c r="B35" s="188"/>
      <c r="C35" s="200"/>
      <c r="D35" s="5"/>
      <c r="E35" s="5"/>
      <c r="F35" s="5"/>
      <c r="G35" s="5"/>
      <c r="H35" s="5"/>
      <c r="I35" s="196"/>
      <c r="J35" s="194"/>
      <c r="K35" s="194"/>
      <c r="L35" s="194"/>
      <c r="M35" s="194"/>
      <c r="N35" s="199"/>
      <c r="O35" s="189"/>
    </row>
    <row r="36" spans="2:15">
      <c r="B36" s="188"/>
      <c r="C36" s="200"/>
      <c r="D36" s="5"/>
      <c r="E36" s="5"/>
      <c r="F36" s="5"/>
      <c r="G36" s="5"/>
      <c r="H36" s="5"/>
      <c r="I36" s="196"/>
      <c r="J36" s="194"/>
      <c r="K36" s="194"/>
      <c r="L36" s="194"/>
      <c r="M36" s="194"/>
      <c r="N36" s="199"/>
      <c r="O36" s="189"/>
    </row>
    <row r="37" spans="2:15">
      <c r="B37" s="188"/>
      <c r="C37" s="200"/>
      <c r="D37" s="5"/>
      <c r="E37" s="5"/>
      <c r="F37" s="5"/>
      <c r="G37" s="5"/>
      <c r="H37" s="5"/>
      <c r="I37" s="196"/>
      <c r="J37" s="194"/>
      <c r="K37" s="194"/>
      <c r="L37" s="194"/>
      <c r="M37" s="194"/>
      <c r="N37" s="199"/>
      <c r="O37" s="189"/>
    </row>
    <row r="38" spans="2:15">
      <c r="B38" s="188"/>
      <c r="C38" s="139"/>
      <c r="D38" s="5"/>
      <c r="E38" s="5"/>
      <c r="F38" s="5"/>
      <c r="G38" s="5"/>
      <c r="H38" s="5"/>
      <c r="I38" s="196"/>
      <c r="J38" s="194"/>
      <c r="K38" s="194"/>
      <c r="L38" s="194"/>
      <c r="M38" s="194"/>
      <c r="N38" s="197"/>
      <c r="O38" s="189"/>
    </row>
    <row r="39" spans="2:15">
      <c r="B39" s="188"/>
      <c r="C39" s="139"/>
      <c r="D39" s="5"/>
      <c r="E39" s="5"/>
      <c r="F39" s="5"/>
      <c r="G39" s="5"/>
      <c r="H39" s="5"/>
      <c r="I39" s="196"/>
      <c r="J39" s="194"/>
      <c r="K39" s="194"/>
      <c r="L39" s="194"/>
      <c r="M39" s="194"/>
      <c r="N39" s="197"/>
      <c r="O39" s="189"/>
    </row>
    <row r="40" spans="2:15">
      <c r="B40" s="188"/>
      <c r="C40" s="139"/>
      <c r="D40" s="5"/>
      <c r="E40" s="5"/>
      <c r="F40" s="5"/>
      <c r="G40" s="5"/>
      <c r="H40" s="5"/>
      <c r="I40" s="196"/>
      <c r="J40" s="194"/>
      <c r="K40" s="194"/>
      <c r="L40" s="194"/>
      <c r="M40" s="194"/>
      <c r="N40" s="197"/>
      <c r="O40" s="189"/>
    </row>
    <row r="41" spans="2:15">
      <c r="B41" s="188"/>
      <c r="C41" s="139"/>
      <c r="D41" s="5"/>
      <c r="E41" s="5"/>
      <c r="F41" s="5"/>
      <c r="G41" s="5"/>
      <c r="H41" s="5"/>
      <c r="I41" s="196"/>
      <c r="J41" s="194"/>
      <c r="K41" s="194"/>
      <c r="L41" s="194"/>
      <c r="M41" s="194"/>
      <c r="N41" s="197"/>
      <c r="O41" s="189"/>
    </row>
    <row r="42" spans="2:15" ht="13.5" thickBot="1">
      <c r="B42" s="191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3"/>
    </row>
    <row r="43" spans="2:15" ht="13.5" thickTop="1"/>
  </sheetData>
  <mergeCells count="3">
    <mergeCell ref="H3:O3"/>
    <mergeCell ref="C21:E21"/>
    <mergeCell ref="C20:E2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M55"/>
  <sheetViews>
    <sheetView topLeftCell="A48" workbookViewId="0">
      <selection activeCell="G27" sqref="G27"/>
    </sheetView>
  </sheetViews>
  <sheetFormatPr baseColWidth="10" defaultRowHeight="12.75"/>
  <cols>
    <col min="1" max="1" width="11.42578125" style="77"/>
    <col min="2" max="2" width="72.42578125" style="77" customWidth="1"/>
    <col min="3" max="3" width="23.7109375" style="77" customWidth="1"/>
    <col min="4" max="4" width="16.85546875" style="77" customWidth="1"/>
    <col min="5" max="5" width="17.140625" style="77" customWidth="1"/>
    <col min="6" max="6" width="18.7109375" style="77" customWidth="1"/>
    <col min="7" max="7" width="20.42578125" style="77" customWidth="1"/>
    <col min="8" max="8" width="16.5703125" style="77" customWidth="1"/>
    <col min="9" max="16384" width="11.42578125" style="77"/>
  </cols>
  <sheetData>
    <row r="2" spans="1:10" s="323" customFormat="1" ht="15.75">
      <c r="B2" s="545" t="s">
        <v>477</v>
      </c>
      <c r="C2" s="545"/>
      <c r="D2" s="545"/>
      <c r="E2" s="545"/>
      <c r="F2" s="545"/>
      <c r="G2" s="545"/>
    </row>
    <row r="3" spans="1:10" s="323" customFormat="1" ht="16.5" thickBot="1">
      <c r="B3" s="457"/>
      <c r="C3" s="457"/>
      <c r="D3" s="457"/>
      <c r="E3" s="457"/>
      <c r="F3" s="457"/>
      <c r="G3" s="457"/>
    </row>
    <row r="4" spans="1:10" ht="13.5" thickBot="1">
      <c r="B4" s="291"/>
      <c r="C4" s="551" t="s">
        <v>358</v>
      </c>
      <c r="D4" s="552"/>
      <c r="E4" s="552"/>
      <c r="F4" s="552"/>
      <c r="G4" s="552"/>
      <c r="H4" s="553"/>
    </row>
    <row r="5" spans="1:10" ht="13.5" thickBot="1">
      <c r="B5" s="291"/>
      <c r="C5" s="546" t="s">
        <v>333</v>
      </c>
      <c r="D5" s="546"/>
      <c r="E5" s="547"/>
      <c r="F5" s="546" t="s">
        <v>335</v>
      </c>
      <c r="G5" s="548"/>
      <c r="H5" s="549"/>
    </row>
    <row r="6" spans="1:10" ht="40.5" customHeight="1" thickBot="1">
      <c r="B6" s="290"/>
      <c r="C6" s="299" t="s">
        <v>326</v>
      </c>
      <c r="D6" s="303" t="s">
        <v>332</v>
      </c>
      <c r="E6" s="298" t="s">
        <v>30</v>
      </c>
      <c r="F6" s="299" t="s">
        <v>326</v>
      </c>
      <c r="G6" s="303" t="s">
        <v>332</v>
      </c>
      <c r="H6" s="298" t="s">
        <v>30</v>
      </c>
      <c r="J6" s="80"/>
    </row>
    <row r="7" spans="1:10">
      <c r="A7" s="291"/>
      <c r="B7" s="292" t="s">
        <v>334</v>
      </c>
      <c r="C7" s="301"/>
      <c r="D7" s="300"/>
      <c r="E7" s="297">
        <f>SUM(C7:D7)</f>
        <v>0</v>
      </c>
      <c r="F7" s="295"/>
      <c r="G7" s="300"/>
      <c r="H7" s="297">
        <f>SUM(F7:G7)</f>
        <v>0</v>
      </c>
    </row>
    <row r="8" spans="1:10">
      <c r="A8" s="291"/>
      <c r="B8" s="293" t="s">
        <v>336</v>
      </c>
      <c r="C8" s="309"/>
      <c r="D8" s="306"/>
      <c r="E8" s="297">
        <f t="shared" ref="E8:E10" si="0">SUM(C8:D8)</f>
        <v>0</v>
      </c>
      <c r="F8" s="308"/>
      <c r="G8" s="306"/>
      <c r="H8" s="297">
        <f t="shared" ref="H8:H10" si="1">SUM(F8:G8)</f>
        <v>0</v>
      </c>
    </row>
    <row r="9" spans="1:10">
      <c r="A9" s="291"/>
      <c r="B9" s="294" t="s">
        <v>337</v>
      </c>
      <c r="C9" s="306"/>
      <c r="D9" s="309"/>
      <c r="E9" s="297">
        <f t="shared" si="0"/>
        <v>0</v>
      </c>
      <c r="F9" s="308"/>
      <c r="G9" s="306"/>
      <c r="H9" s="297">
        <f t="shared" si="1"/>
        <v>0</v>
      </c>
    </row>
    <row r="10" spans="1:10">
      <c r="A10" s="291"/>
      <c r="B10" s="294" t="s">
        <v>338</v>
      </c>
      <c r="C10" s="306"/>
      <c r="D10" s="306"/>
      <c r="E10" s="297">
        <f t="shared" si="0"/>
        <v>0</v>
      </c>
      <c r="F10" s="308"/>
      <c r="G10" s="309"/>
      <c r="H10" s="297">
        <f t="shared" si="1"/>
        <v>0</v>
      </c>
    </row>
    <row r="11" spans="1:10">
      <c r="A11" s="291"/>
      <c r="B11" s="311" t="s">
        <v>341</v>
      </c>
      <c r="C11" s="316"/>
      <c r="D11" s="316"/>
      <c r="E11" s="317">
        <f>SUM(C11:D11)</f>
        <v>0</v>
      </c>
      <c r="F11" s="315"/>
      <c r="G11" s="313"/>
      <c r="H11" s="314">
        <f>SUM(F11:G11)</f>
        <v>0</v>
      </c>
      <c r="J11" s="203"/>
    </row>
    <row r="12" spans="1:10">
      <c r="A12" s="291"/>
      <c r="B12" s="310" t="s">
        <v>339</v>
      </c>
      <c r="C12" s="300">
        <f>SUM(C7:C11)</f>
        <v>0</v>
      </c>
      <c r="D12" s="300">
        <f t="shared" ref="D12:E12" si="2">SUM(D7:D11)</f>
        <v>0</v>
      </c>
      <c r="E12" s="300">
        <f t="shared" si="2"/>
        <v>0</v>
      </c>
      <c r="F12" s="308">
        <f>SUM(F7:F11)</f>
        <v>0</v>
      </c>
      <c r="G12" s="308">
        <f>SUM(G7:G11)</f>
        <v>0</v>
      </c>
      <c r="H12" s="307">
        <f>SUM(F12:G12)</f>
        <v>0</v>
      </c>
      <c r="J12" s="203"/>
    </row>
    <row r="13" spans="1:10">
      <c r="A13" s="291"/>
      <c r="B13" s="294" t="s">
        <v>336</v>
      </c>
      <c r="C13" s="306"/>
      <c r="D13" s="306"/>
      <c r="E13" s="297">
        <f t="shared" ref="E13:E16" si="3">SUM(C13:D13)</f>
        <v>0</v>
      </c>
      <c r="F13" s="308"/>
      <c r="G13" s="306"/>
      <c r="H13" s="307">
        <f t="shared" ref="H13:H15" si="4">SUM(F13:G13)</f>
        <v>0</v>
      </c>
    </row>
    <row r="14" spans="1:10">
      <c r="A14" s="291"/>
      <c r="B14" s="294" t="s">
        <v>337</v>
      </c>
      <c r="C14" s="306"/>
      <c r="D14" s="306"/>
      <c r="E14" s="297">
        <f t="shared" si="3"/>
        <v>0</v>
      </c>
      <c r="F14" s="308"/>
      <c r="G14" s="306"/>
      <c r="H14" s="307">
        <f t="shared" si="4"/>
        <v>0</v>
      </c>
    </row>
    <row r="15" spans="1:10">
      <c r="A15" s="291"/>
      <c r="B15" s="294" t="s">
        <v>338</v>
      </c>
      <c r="C15" s="204"/>
      <c r="D15" s="304"/>
      <c r="E15" s="297">
        <f t="shared" si="3"/>
        <v>0</v>
      </c>
      <c r="F15" s="294"/>
      <c r="G15" s="304"/>
      <c r="H15" s="307">
        <f t="shared" si="4"/>
        <v>0</v>
      </c>
    </row>
    <row r="16" spans="1:10">
      <c r="A16" s="291"/>
      <c r="B16" s="293" t="s">
        <v>341</v>
      </c>
      <c r="C16" s="306"/>
      <c r="D16" s="306"/>
      <c r="E16" s="297">
        <f t="shared" si="3"/>
        <v>0</v>
      </c>
      <c r="F16" s="308"/>
      <c r="G16" s="306"/>
      <c r="H16" s="307">
        <f>SUM(F16:G16)</f>
        <v>0</v>
      </c>
    </row>
    <row r="17" spans="1:13" ht="13.5" thickBot="1">
      <c r="A17" s="291"/>
      <c r="B17" s="296" t="s">
        <v>340</v>
      </c>
      <c r="C17" s="302">
        <f t="shared" ref="C17:H17" si="5">SUM(C12:C16)</f>
        <v>0</v>
      </c>
      <c r="D17" s="302">
        <f t="shared" si="5"/>
        <v>0</v>
      </c>
      <c r="E17" s="302">
        <f t="shared" si="5"/>
        <v>0</v>
      </c>
      <c r="F17" s="302">
        <f t="shared" si="5"/>
        <v>0</v>
      </c>
      <c r="G17" s="302">
        <f t="shared" si="5"/>
        <v>0</v>
      </c>
      <c r="H17" s="302">
        <f t="shared" si="5"/>
        <v>0</v>
      </c>
    </row>
    <row r="18" spans="1:13">
      <c r="A18" s="203"/>
    </row>
    <row r="19" spans="1:13">
      <c r="A19" s="203"/>
      <c r="B19" s="80"/>
      <c r="C19" s="550" t="s">
        <v>382</v>
      </c>
      <c r="D19" s="550"/>
      <c r="E19" s="550"/>
      <c r="F19" s="550"/>
      <c r="G19" s="550"/>
    </row>
    <row r="20" spans="1:13">
      <c r="A20" s="203"/>
      <c r="C20" s="550"/>
      <c r="D20" s="550"/>
      <c r="E20" s="550"/>
      <c r="F20" s="550"/>
      <c r="G20" s="550"/>
    </row>
    <row r="21" spans="1:13">
      <c r="A21" s="203"/>
      <c r="M21" s="203"/>
    </row>
    <row r="22" spans="1:13" s="323" customFormat="1" ht="15.75">
      <c r="B22" s="457" t="s">
        <v>478</v>
      </c>
      <c r="C22" s="324"/>
      <c r="D22" s="324"/>
      <c r="E22" s="324"/>
      <c r="F22" s="324"/>
    </row>
    <row r="23" spans="1:13" ht="13.5" thickBot="1">
      <c r="B23" s="312"/>
      <c r="C23" s="322"/>
      <c r="D23" s="322"/>
      <c r="E23" s="322"/>
      <c r="F23" s="322"/>
    </row>
    <row r="24" spans="1:13" ht="13.5" thickBot="1">
      <c r="B24" s="291"/>
      <c r="C24" s="557" t="s">
        <v>359</v>
      </c>
      <c r="D24" s="558"/>
      <c r="E24" s="558"/>
      <c r="F24" s="559"/>
      <c r="H24" s="203"/>
    </row>
    <row r="25" spans="1:13">
      <c r="B25" s="291"/>
      <c r="C25" s="561" t="s">
        <v>342</v>
      </c>
      <c r="D25" s="563" t="s">
        <v>343</v>
      </c>
      <c r="E25" s="563" t="s">
        <v>329</v>
      </c>
      <c r="F25" s="565" t="s">
        <v>30</v>
      </c>
      <c r="I25" s="203"/>
      <c r="J25" s="203"/>
    </row>
    <row r="26" spans="1:13" ht="39.75" customHeight="1" thickBot="1">
      <c r="B26" s="290"/>
      <c r="C26" s="562"/>
      <c r="D26" s="564"/>
      <c r="E26" s="564"/>
      <c r="F26" s="566"/>
    </row>
    <row r="27" spans="1:13">
      <c r="A27" s="291"/>
      <c r="B27" s="292" t="s">
        <v>344</v>
      </c>
      <c r="C27" s="306"/>
      <c r="D27" s="306"/>
      <c r="E27" s="306"/>
      <c r="F27" s="307">
        <f>SUM(C27:E27)</f>
        <v>0</v>
      </c>
      <c r="H27" s="203"/>
      <c r="J27" s="203"/>
    </row>
    <row r="28" spans="1:13">
      <c r="A28" s="291"/>
      <c r="B28" s="293" t="s">
        <v>347</v>
      </c>
      <c r="C28" s="306"/>
      <c r="D28" s="306"/>
      <c r="E28" s="306"/>
      <c r="F28" s="307">
        <f t="shared" ref="F28:F31" si="6">SUM(C28:E28)</f>
        <v>0</v>
      </c>
      <c r="H28" s="203"/>
    </row>
    <row r="29" spans="1:13" ht="15" customHeight="1">
      <c r="A29" s="291"/>
      <c r="B29" s="310" t="s">
        <v>345</v>
      </c>
      <c r="C29" s="301">
        <f>SUM(C27:C28)</f>
        <v>0</v>
      </c>
      <c r="D29" s="301">
        <f>SUM(D27:D28)</f>
        <v>0</v>
      </c>
      <c r="E29" s="301">
        <f>SUM(E27:E28)</f>
        <v>0</v>
      </c>
      <c r="F29" s="307">
        <f t="shared" si="6"/>
        <v>0</v>
      </c>
    </row>
    <row r="30" spans="1:13">
      <c r="A30" s="291"/>
      <c r="B30" s="293" t="s">
        <v>346</v>
      </c>
      <c r="C30" s="306"/>
      <c r="D30" s="306"/>
      <c r="E30" s="306"/>
      <c r="F30" s="307">
        <f t="shared" si="6"/>
        <v>0</v>
      </c>
    </row>
    <row r="31" spans="1:13" ht="13.5" thickBot="1">
      <c r="A31" s="291"/>
      <c r="B31" s="296" t="s">
        <v>348</v>
      </c>
      <c r="C31" s="318">
        <f>SUM(C29:C30)</f>
        <v>0</v>
      </c>
      <c r="D31" s="318">
        <f>SUM(D29:D30)</f>
        <v>0</v>
      </c>
      <c r="E31" s="318">
        <f>SUM(E29:E30)</f>
        <v>0</v>
      </c>
      <c r="F31" s="320">
        <f t="shared" si="6"/>
        <v>0</v>
      </c>
    </row>
    <row r="36" spans="2:7" s="323" customFormat="1" ht="15.75">
      <c r="B36" s="325" t="s">
        <v>479</v>
      </c>
    </row>
    <row r="37" spans="2:7" s="323" customFormat="1" ht="16.5" thickBot="1">
      <c r="B37" s="325"/>
    </row>
    <row r="38" spans="2:7" s="323" customFormat="1" ht="15" customHeight="1">
      <c r="B38" s="125"/>
      <c r="C38" s="554" t="s">
        <v>436</v>
      </c>
      <c r="D38" s="554" t="s">
        <v>349</v>
      </c>
      <c r="E38" s="554" t="s">
        <v>350</v>
      </c>
      <c r="F38" s="554" t="s">
        <v>351</v>
      </c>
      <c r="G38" s="554" t="s">
        <v>339</v>
      </c>
    </row>
    <row r="39" spans="2:7" s="323" customFormat="1" ht="15">
      <c r="B39" s="451"/>
      <c r="C39" s="555"/>
      <c r="D39" s="555"/>
      <c r="E39" s="555"/>
      <c r="F39" s="555"/>
      <c r="G39" s="555"/>
    </row>
    <row r="40" spans="2:7" s="323" customFormat="1" ht="24" customHeight="1" thickBot="1">
      <c r="B40" s="452"/>
      <c r="C40" s="560"/>
      <c r="D40" s="556"/>
      <c r="E40" s="556"/>
      <c r="F40" s="556"/>
      <c r="G40" s="556"/>
    </row>
    <row r="41" spans="2:7" s="323" customFormat="1" ht="15">
      <c r="B41" s="450" t="s">
        <v>352</v>
      </c>
      <c r="C41" s="448"/>
      <c r="D41" s="446"/>
      <c r="E41" s="446"/>
      <c r="F41" s="446"/>
      <c r="G41" s="354"/>
    </row>
    <row r="42" spans="2:7" s="323" customFormat="1" ht="15">
      <c r="B42" s="444" t="s">
        <v>353</v>
      </c>
      <c r="C42" s="449"/>
      <c r="D42" s="447"/>
      <c r="E42" s="447"/>
      <c r="F42" s="447"/>
      <c r="G42" s="445"/>
    </row>
    <row r="43" spans="2:7" s="323" customFormat="1" ht="15.75" thickBot="1">
      <c r="B43" s="444" t="s">
        <v>38</v>
      </c>
      <c r="C43" s="470"/>
      <c r="D43" s="471"/>
      <c r="E43" s="471"/>
      <c r="F43" s="471"/>
      <c r="G43" s="475"/>
    </row>
    <row r="44" spans="2:7" s="323" customFormat="1" ht="15.75" thickBot="1">
      <c r="B44" s="472" t="s">
        <v>354</v>
      </c>
      <c r="C44" s="473">
        <f>C41+C42+C43</f>
        <v>0</v>
      </c>
      <c r="D44" s="474">
        <f t="shared" ref="D44" si="7">D41+D42+D43</f>
        <v>0</v>
      </c>
      <c r="E44" s="473">
        <f t="shared" ref="E44" si="8">E41+E42+E43</f>
        <v>0</v>
      </c>
      <c r="F44" s="473">
        <f t="shared" ref="F44" si="9">F41+F42+F43</f>
        <v>0</v>
      </c>
      <c r="G44" s="476">
        <f>G41+G42+G43</f>
        <v>0</v>
      </c>
    </row>
    <row r="45" spans="2:7" s="323" customFormat="1" ht="15.75">
      <c r="B45" s="325"/>
    </row>
    <row r="46" spans="2:7" ht="13.5" thickBot="1"/>
    <row r="47" spans="2:7" ht="12.75" customHeight="1">
      <c r="B47" s="125"/>
      <c r="C47" s="554" t="s">
        <v>437</v>
      </c>
      <c r="D47" s="554" t="s">
        <v>349</v>
      </c>
      <c r="E47" s="554" t="s">
        <v>350</v>
      </c>
      <c r="F47" s="554" t="s">
        <v>351</v>
      </c>
      <c r="G47" s="554" t="s">
        <v>355</v>
      </c>
    </row>
    <row r="48" spans="2:7">
      <c r="B48" s="451"/>
      <c r="C48" s="555"/>
      <c r="D48" s="555"/>
      <c r="E48" s="555"/>
      <c r="F48" s="555"/>
      <c r="G48" s="555"/>
    </row>
    <row r="49" spans="1:7" ht="30" customHeight="1" thickBot="1">
      <c r="B49" s="452"/>
      <c r="C49" s="560"/>
      <c r="D49" s="556"/>
      <c r="E49" s="556"/>
      <c r="F49" s="556"/>
      <c r="G49" s="556"/>
    </row>
    <row r="50" spans="1:7">
      <c r="A50" s="291"/>
      <c r="B50" s="450" t="s">
        <v>352</v>
      </c>
      <c r="C50" s="448"/>
      <c r="D50" s="446"/>
      <c r="E50" s="446"/>
      <c r="F50" s="446"/>
      <c r="G50" s="354"/>
    </row>
    <row r="51" spans="1:7" ht="13.5" customHeight="1">
      <c r="A51" s="291"/>
      <c r="B51" s="444" t="s">
        <v>353</v>
      </c>
      <c r="C51" s="449"/>
      <c r="D51" s="447"/>
      <c r="E51" s="447"/>
      <c r="F51" s="447"/>
      <c r="G51" s="445"/>
    </row>
    <row r="52" spans="1:7" ht="13.5" thickBot="1">
      <c r="A52" s="291"/>
      <c r="B52" s="444" t="s">
        <v>38</v>
      </c>
      <c r="C52" s="470"/>
      <c r="D52" s="471"/>
      <c r="E52" s="471"/>
      <c r="F52" s="471"/>
      <c r="G52" s="475"/>
    </row>
    <row r="53" spans="1:7" ht="13.5" thickBot="1">
      <c r="A53" s="291"/>
      <c r="B53" s="472" t="s">
        <v>354</v>
      </c>
      <c r="C53" s="473">
        <f>C50+C51+C52</f>
        <v>0</v>
      </c>
      <c r="D53" s="474">
        <f t="shared" ref="D53:G53" si="10">D50+D51+D52</f>
        <v>0</v>
      </c>
      <c r="E53" s="473">
        <f t="shared" si="10"/>
        <v>0</v>
      </c>
      <c r="F53" s="473">
        <f t="shared" si="10"/>
        <v>0</v>
      </c>
      <c r="G53" s="476">
        <f t="shared" si="10"/>
        <v>0</v>
      </c>
    </row>
    <row r="54" spans="1:7">
      <c r="G54" s="319"/>
    </row>
    <row r="55" spans="1:7">
      <c r="D55" s="203"/>
      <c r="G55" s="203"/>
    </row>
  </sheetData>
  <mergeCells count="20">
    <mergeCell ref="E38:E40"/>
    <mergeCell ref="F38:F40"/>
    <mergeCell ref="G38:G40"/>
    <mergeCell ref="C24:F24"/>
    <mergeCell ref="C47:C49"/>
    <mergeCell ref="D47:D49"/>
    <mergeCell ref="E47:E49"/>
    <mergeCell ref="F47:F49"/>
    <mergeCell ref="G47:G49"/>
    <mergeCell ref="C25:C26"/>
    <mergeCell ref="E25:E26"/>
    <mergeCell ref="D25:D26"/>
    <mergeCell ref="F25:F26"/>
    <mergeCell ref="C38:C40"/>
    <mergeCell ref="D38:D40"/>
    <mergeCell ref="B2:G2"/>
    <mergeCell ref="C5:E5"/>
    <mergeCell ref="F5:H5"/>
    <mergeCell ref="C19:G20"/>
    <mergeCell ref="C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3:Y53"/>
  <sheetViews>
    <sheetView topLeftCell="A36" workbookViewId="0">
      <selection activeCell="W52" sqref="W52"/>
    </sheetView>
  </sheetViews>
  <sheetFormatPr baseColWidth="10" defaultRowHeight="12.75"/>
  <cols>
    <col min="1" max="1" width="11.42578125" style="77"/>
    <col min="2" max="2" width="3.28515625" style="77" customWidth="1"/>
    <col min="3" max="3" width="24.7109375" style="77" customWidth="1"/>
    <col min="4" max="4" width="16" style="77" customWidth="1"/>
    <col min="5" max="5" width="3.7109375" style="77" customWidth="1"/>
    <col min="6" max="6" width="23.7109375" style="77" customWidth="1"/>
    <col min="7" max="7" width="33.85546875" style="77" customWidth="1"/>
    <col min="8" max="8" width="20.42578125" style="77" customWidth="1"/>
    <col min="9" max="9" width="17" style="77" customWidth="1"/>
    <col min="10" max="11" width="15.140625" style="77" customWidth="1"/>
    <col min="12" max="12" width="14.28515625" style="77" customWidth="1"/>
    <col min="13" max="13" width="13.85546875" style="77" customWidth="1"/>
    <col min="14" max="15" width="11.42578125" style="77"/>
    <col min="16" max="16" width="31.7109375" style="77" customWidth="1"/>
    <col min="17" max="17" width="14.42578125" style="77" customWidth="1"/>
    <col min="18" max="18" width="12.7109375" style="77" customWidth="1"/>
    <col min="19" max="19" width="14.140625" style="77" customWidth="1"/>
    <col min="20" max="20" width="15.140625" style="77" customWidth="1"/>
    <col min="21" max="21" width="14.85546875" style="77" customWidth="1"/>
    <col min="22" max="22" width="14.5703125" style="77" customWidth="1"/>
    <col min="23" max="16384" width="11.42578125" style="77"/>
  </cols>
  <sheetData>
    <row r="3" spans="1:9" s="323" customFormat="1" ht="14.25" customHeight="1">
      <c r="C3" s="325" t="s">
        <v>362</v>
      </c>
    </row>
    <row r="4" spans="1:9" ht="15.75" customHeight="1" thickBot="1">
      <c r="B4" s="287"/>
      <c r="C4" s="287"/>
      <c r="D4" s="326"/>
      <c r="E4" s="326"/>
      <c r="F4" s="326"/>
      <c r="G4" s="326"/>
      <c r="H4" s="326"/>
      <c r="I4" s="326"/>
    </row>
    <row r="5" spans="1:9" ht="30" customHeight="1" thickBot="1">
      <c r="B5" s="326"/>
      <c r="D5" s="288"/>
      <c r="E5" s="327"/>
      <c r="F5" s="567" t="s">
        <v>324</v>
      </c>
      <c r="G5" s="568"/>
      <c r="H5" s="568"/>
      <c r="I5" s="569"/>
    </row>
    <row r="6" spans="1:9" ht="25.5">
      <c r="B6" s="326"/>
      <c r="C6" s="288"/>
      <c r="D6" s="288"/>
      <c r="E6" s="328"/>
      <c r="F6" s="349" t="s">
        <v>31</v>
      </c>
      <c r="G6" s="350" t="s">
        <v>32</v>
      </c>
      <c r="H6" s="350" t="s">
        <v>356</v>
      </c>
      <c r="I6" s="351" t="s">
        <v>30</v>
      </c>
    </row>
    <row r="7" spans="1:9" ht="13.5" thickBot="1">
      <c r="B7" s="329"/>
      <c r="C7" s="329"/>
      <c r="D7" s="329"/>
      <c r="E7" s="330"/>
      <c r="F7" s="352" t="s">
        <v>361</v>
      </c>
      <c r="G7" s="352" t="s">
        <v>361</v>
      </c>
      <c r="H7" s="352" t="s">
        <v>361</v>
      </c>
      <c r="I7" s="482" t="s">
        <v>361</v>
      </c>
    </row>
    <row r="8" spans="1:9" ht="21.75" customHeight="1">
      <c r="A8" s="291"/>
      <c r="B8" s="579" t="s">
        <v>357</v>
      </c>
      <c r="C8" s="570" t="s">
        <v>480</v>
      </c>
      <c r="D8" s="571"/>
      <c r="E8" s="572"/>
      <c r="F8" s="286">
        <v>1230210</v>
      </c>
      <c r="G8" s="202"/>
      <c r="H8" s="202">
        <v>317899</v>
      </c>
      <c r="I8" s="226">
        <f>SUM(F8:H8)</f>
        <v>1548109</v>
      </c>
    </row>
    <row r="9" spans="1:9" ht="30" customHeight="1">
      <c r="A9" s="291"/>
      <c r="B9" s="580"/>
      <c r="C9" s="576" t="s">
        <v>481</v>
      </c>
      <c r="D9" s="577"/>
      <c r="E9" s="578"/>
      <c r="F9" s="202"/>
      <c r="G9" s="202"/>
      <c r="H9" s="202"/>
      <c r="I9" s="226">
        <f>SUM(F9:H9)</f>
        <v>0</v>
      </c>
    </row>
    <row r="10" spans="1:9" ht="21.75" customHeight="1" thickBot="1">
      <c r="A10" s="291"/>
      <c r="B10" s="581"/>
      <c r="C10" s="573" t="s">
        <v>30</v>
      </c>
      <c r="D10" s="574"/>
      <c r="E10" s="575"/>
      <c r="F10" s="277">
        <f>SUM(F8:F9)</f>
        <v>1230210</v>
      </c>
      <c r="G10" s="277">
        <f>SUM(G8:G9)</f>
        <v>0</v>
      </c>
      <c r="H10" s="277">
        <f>SUM(H8:H9)</f>
        <v>317899</v>
      </c>
      <c r="I10" s="278">
        <f>SUM(F10:H10)</f>
        <v>1548109</v>
      </c>
    </row>
    <row r="11" spans="1:9" ht="19.5" customHeight="1" thickBot="1">
      <c r="A11" s="203"/>
      <c r="B11" s="477"/>
      <c r="C11" s="332"/>
      <c r="D11" s="332"/>
      <c r="E11" s="333"/>
      <c r="F11" s="478"/>
      <c r="G11" s="478"/>
      <c r="H11" s="478"/>
      <c r="I11" s="478"/>
    </row>
    <row r="12" spans="1:9" ht="13.5" thickBot="1">
      <c r="B12" s="326"/>
      <c r="C12" s="327"/>
      <c r="D12" s="288"/>
      <c r="E12" s="328"/>
      <c r="F12" s="567" t="s">
        <v>324</v>
      </c>
      <c r="G12" s="568"/>
      <c r="H12" s="568"/>
      <c r="I12" s="569"/>
    </row>
    <row r="13" spans="1:9" ht="25.5">
      <c r="B13" s="326"/>
      <c r="C13" s="288"/>
      <c r="D13" s="288"/>
      <c r="E13" s="328"/>
      <c r="F13" s="349" t="s">
        <v>31</v>
      </c>
      <c r="G13" s="350" t="s">
        <v>32</v>
      </c>
      <c r="H13" s="350" t="s">
        <v>356</v>
      </c>
      <c r="I13" s="351" t="s">
        <v>30</v>
      </c>
    </row>
    <row r="14" spans="1:9" ht="13.5" thickBot="1">
      <c r="B14" s="329"/>
      <c r="C14" s="329"/>
      <c r="D14" s="329"/>
      <c r="E14" s="330"/>
      <c r="F14" s="352" t="s">
        <v>360</v>
      </c>
      <c r="G14" s="352" t="s">
        <v>360</v>
      </c>
      <c r="H14" s="352" t="s">
        <v>360</v>
      </c>
      <c r="I14" s="482" t="s">
        <v>361</v>
      </c>
    </row>
    <row r="15" spans="1:9" ht="19.5" customHeight="1">
      <c r="B15" s="579" t="s">
        <v>357</v>
      </c>
      <c r="C15" s="570" t="s">
        <v>480</v>
      </c>
      <c r="D15" s="571"/>
      <c r="E15" s="572"/>
      <c r="F15" s="286">
        <v>520000</v>
      </c>
      <c r="G15" s="202"/>
      <c r="H15" s="202">
        <v>445481</v>
      </c>
      <c r="I15" s="226">
        <f>SUM(F15:H15)</f>
        <v>965481</v>
      </c>
    </row>
    <row r="16" spans="1:9" ht="20.25" customHeight="1">
      <c r="B16" s="580"/>
      <c r="C16" s="576" t="s">
        <v>481</v>
      </c>
      <c r="D16" s="577"/>
      <c r="E16" s="578"/>
      <c r="F16" s="202"/>
      <c r="G16" s="202"/>
      <c r="H16" s="202"/>
      <c r="I16" s="226">
        <f>SUM(F16:H16)</f>
        <v>0</v>
      </c>
    </row>
    <row r="17" spans="2:9" ht="13.5" thickBot="1">
      <c r="B17" s="581"/>
      <c r="C17" s="573" t="s">
        <v>30</v>
      </c>
      <c r="D17" s="574"/>
      <c r="E17" s="575"/>
      <c r="F17" s="277">
        <f>SUM(F15:F16)</f>
        <v>520000</v>
      </c>
      <c r="G17" s="277">
        <f>SUM(G15:G16)</f>
        <v>0</v>
      </c>
      <c r="H17" s="277">
        <f>SUM(H15:H16)</f>
        <v>445481</v>
      </c>
      <c r="I17" s="278">
        <f>SUM(F17:H17)</f>
        <v>965481</v>
      </c>
    </row>
    <row r="18" spans="2:9">
      <c r="B18" s="331"/>
      <c r="C18" s="479"/>
      <c r="D18" s="479"/>
      <c r="E18" s="333"/>
      <c r="F18" s="285"/>
      <c r="G18" s="285"/>
      <c r="H18" s="285"/>
      <c r="I18" s="285"/>
    </row>
    <row r="19" spans="2:9" ht="15.75">
      <c r="B19" s="325" t="s">
        <v>363</v>
      </c>
      <c r="C19" s="479"/>
      <c r="D19" s="479"/>
      <c r="E19" s="333"/>
      <c r="F19" s="285"/>
      <c r="G19" s="285"/>
      <c r="H19" s="285"/>
      <c r="I19" s="285"/>
    </row>
    <row r="20" spans="2:9" ht="13.5" thickBot="1">
      <c r="B20" s="331"/>
      <c r="C20" s="479"/>
      <c r="D20" s="479"/>
      <c r="E20" s="333"/>
      <c r="F20" s="285"/>
      <c r="G20" s="285"/>
      <c r="H20" s="285"/>
      <c r="I20" s="285"/>
    </row>
    <row r="21" spans="2:9" ht="13.5" thickBot="1">
      <c r="B21" s="326"/>
      <c r="D21" s="288"/>
      <c r="E21" s="327"/>
      <c r="F21" s="567" t="s">
        <v>324</v>
      </c>
      <c r="G21" s="568"/>
      <c r="H21" s="568"/>
      <c r="I21" s="569"/>
    </row>
    <row r="22" spans="2:9" ht="25.5">
      <c r="B22" s="326"/>
      <c r="C22" s="288"/>
      <c r="D22" s="288"/>
      <c r="E22" s="328"/>
      <c r="F22" s="349" t="s">
        <v>31</v>
      </c>
      <c r="G22" s="350" t="s">
        <v>32</v>
      </c>
      <c r="H22" s="350" t="s">
        <v>356</v>
      </c>
      <c r="I22" s="351" t="s">
        <v>30</v>
      </c>
    </row>
    <row r="23" spans="2:9" ht="13.5" thickBot="1">
      <c r="B23" s="329"/>
      <c r="C23" s="329"/>
      <c r="D23" s="329"/>
      <c r="E23" s="330"/>
      <c r="F23" s="352" t="s">
        <v>361</v>
      </c>
      <c r="G23" s="352" t="s">
        <v>361</v>
      </c>
      <c r="H23" s="352" t="s">
        <v>361</v>
      </c>
      <c r="I23" s="352" t="s">
        <v>361</v>
      </c>
    </row>
    <row r="24" spans="2:9" ht="23.25" customHeight="1">
      <c r="B24" s="579" t="s">
        <v>357</v>
      </c>
      <c r="C24" s="570" t="s">
        <v>480</v>
      </c>
      <c r="D24" s="571"/>
      <c r="E24" s="572"/>
      <c r="F24" s="286">
        <v>1292231</v>
      </c>
      <c r="G24" s="202"/>
      <c r="H24" s="202">
        <v>1316421</v>
      </c>
      <c r="I24" s="226">
        <f>SUM(F24:H24)</f>
        <v>2608652</v>
      </c>
    </row>
    <row r="25" spans="2:9" ht="22.5" customHeight="1">
      <c r="B25" s="580"/>
      <c r="C25" s="576" t="s">
        <v>481</v>
      </c>
      <c r="D25" s="577"/>
      <c r="E25" s="578"/>
      <c r="F25" s="202"/>
      <c r="G25" s="202"/>
      <c r="H25" s="202"/>
      <c r="I25" s="226">
        <f>SUM(F25:H25)</f>
        <v>0</v>
      </c>
    </row>
    <row r="26" spans="2:9" ht="13.5" thickBot="1">
      <c r="B26" s="581"/>
      <c r="C26" s="573" t="s">
        <v>30</v>
      </c>
      <c r="D26" s="574"/>
      <c r="E26" s="575"/>
      <c r="F26" s="277">
        <f>SUM(F24:F25)</f>
        <v>1292231</v>
      </c>
      <c r="G26" s="277">
        <f>SUM(G24:G25)</f>
        <v>0</v>
      </c>
      <c r="H26" s="277">
        <f>SUM(H24:H25)</f>
        <v>1316421</v>
      </c>
      <c r="I26" s="278">
        <f>SUM(F26:H26)</f>
        <v>2608652</v>
      </c>
    </row>
    <row r="27" spans="2:9" ht="13.5" thickBot="1">
      <c r="B27" s="477"/>
      <c r="C27" s="332"/>
      <c r="D27" s="332"/>
      <c r="E27" s="333"/>
      <c r="F27" s="478"/>
      <c r="G27" s="478"/>
      <c r="H27" s="478"/>
      <c r="I27" s="478"/>
    </row>
    <row r="28" spans="2:9" ht="13.5" thickBot="1">
      <c r="B28" s="326"/>
      <c r="C28" s="327"/>
      <c r="D28" s="288"/>
      <c r="E28" s="328"/>
      <c r="F28" s="567" t="s">
        <v>324</v>
      </c>
      <c r="G28" s="568"/>
      <c r="H28" s="568"/>
      <c r="I28" s="569"/>
    </row>
    <row r="29" spans="2:9" ht="25.5">
      <c r="B29" s="326"/>
      <c r="C29" s="288"/>
      <c r="D29" s="288"/>
      <c r="E29" s="328"/>
      <c r="F29" s="349" t="s">
        <v>31</v>
      </c>
      <c r="G29" s="350" t="s">
        <v>32</v>
      </c>
      <c r="H29" s="350" t="s">
        <v>356</v>
      </c>
      <c r="I29" s="351" t="s">
        <v>30</v>
      </c>
    </row>
    <row r="30" spans="2:9" ht="13.5" thickBot="1">
      <c r="B30" s="329"/>
      <c r="C30" s="329"/>
      <c r="D30" s="329"/>
      <c r="E30" s="330"/>
      <c r="F30" s="352" t="s">
        <v>360</v>
      </c>
      <c r="G30" s="352" t="s">
        <v>360</v>
      </c>
      <c r="H30" s="352" t="s">
        <v>360</v>
      </c>
      <c r="I30" s="352" t="s">
        <v>361</v>
      </c>
    </row>
    <row r="31" spans="2:9" ht="28.5" customHeight="1">
      <c r="B31" s="579" t="s">
        <v>357</v>
      </c>
      <c r="C31" s="570" t="s">
        <v>480</v>
      </c>
      <c r="D31" s="571"/>
      <c r="E31" s="572"/>
      <c r="F31" s="286">
        <v>1935898</v>
      </c>
      <c r="G31" s="202"/>
      <c r="H31" s="202">
        <v>1294060</v>
      </c>
      <c r="I31" s="226">
        <f>SUM(F31:H31)</f>
        <v>3229958</v>
      </c>
    </row>
    <row r="32" spans="2:9" ht="22.5" customHeight="1">
      <c r="B32" s="580"/>
      <c r="C32" s="576" t="s">
        <v>481</v>
      </c>
      <c r="D32" s="577"/>
      <c r="E32" s="578"/>
      <c r="F32" s="202"/>
      <c r="G32" s="202"/>
      <c r="H32" s="202"/>
      <c r="I32" s="226">
        <f>SUM(F32:H32)</f>
        <v>0</v>
      </c>
    </row>
    <row r="33" spans="2:25" ht="13.5" thickBot="1">
      <c r="B33" s="581"/>
      <c r="C33" s="573" t="s">
        <v>30</v>
      </c>
      <c r="D33" s="574"/>
      <c r="E33" s="575"/>
      <c r="F33" s="277">
        <f>SUM(F31:F32)</f>
        <v>1935898</v>
      </c>
      <c r="G33" s="277">
        <f>SUM(G31:G32)</f>
        <v>0</v>
      </c>
      <c r="H33" s="277">
        <f>SUM(H31:H32)</f>
        <v>1294060</v>
      </c>
      <c r="I33" s="278">
        <f>SUM(F33:H33)</f>
        <v>3229958</v>
      </c>
    </row>
    <row r="34" spans="2:25">
      <c r="B34" s="331"/>
      <c r="C34" s="479"/>
      <c r="D34" s="479"/>
      <c r="E34" s="333"/>
      <c r="F34" s="285"/>
      <c r="G34" s="285"/>
      <c r="H34" s="285"/>
      <c r="I34" s="285"/>
    </row>
    <row r="36" spans="2:25" ht="15.75">
      <c r="G36" s="325" t="s">
        <v>377</v>
      </c>
    </row>
    <row r="37" spans="2:25" ht="13.5" thickBot="1">
      <c r="C37" s="288"/>
      <c r="D37" s="288"/>
      <c r="E37" s="288"/>
      <c r="F37" s="288"/>
      <c r="G37" s="288"/>
      <c r="H37" s="288"/>
      <c r="I37" s="288"/>
    </row>
    <row r="38" spans="2:25" s="288" customFormat="1" ht="21" customHeight="1" thickBot="1">
      <c r="G38" s="588" t="s">
        <v>366</v>
      </c>
      <c r="H38" s="589"/>
      <c r="I38" s="589"/>
      <c r="J38" s="589"/>
      <c r="K38" s="589"/>
      <c r="L38" s="589"/>
      <c r="M38" s="589"/>
      <c r="N38" s="565"/>
      <c r="P38" s="582" t="s">
        <v>365</v>
      </c>
      <c r="Q38" s="583"/>
      <c r="R38" s="583"/>
      <c r="S38" s="583"/>
      <c r="T38" s="583"/>
      <c r="U38" s="583"/>
      <c r="V38" s="583"/>
      <c r="W38" s="584"/>
    </row>
    <row r="39" spans="2:25" s="288" customFormat="1" ht="13.5" thickBot="1">
      <c r="G39" s="335"/>
      <c r="H39" s="590" t="s">
        <v>364</v>
      </c>
      <c r="I39" s="591"/>
      <c r="J39" s="591"/>
      <c r="K39" s="591"/>
      <c r="L39" s="591"/>
      <c r="M39" s="591"/>
      <c r="N39" s="592"/>
      <c r="P39" s="334"/>
      <c r="Q39" s="585" t="s">
        <v>364</v>
      </c>
      <c r="R39" s="586"/>
      <c r="S39" s="586"/>
      <c r="T39" s="586"/>
      <c r="U39" s="586"/>
      <c r="V39" s="586"/>
      <c r="W39" s="587"/>
    </row>
    <row r="40" spans="2:25" s="288" customFormat="1" ht="13.5" thickBot="1">
      <c r="G40" s="336"/>
      <c r="H40" s="337" t="s">
        <v>361</v>
      </c>
      <c r="I40" s="338" t="s">
        <v>367</v>
      </c>
      <c r="J40" s="337" t="s">
        <v>368</v>
      </c>
      <c r="K40" s="338" t="s">
        <v>369</v>
      </c>
      <c r="L40" s="337" t="s">
        <v>370</v>
      </c>
      <c r="M40" s="338" t="s">
        <v>33</v>
      </c>
      <c r="N40" s="338" t="s">
        <v>378</v>
      </c>
      <c r="P40" s="336"/>
      <c r="Q40" s="337" t="s">
        <v>367</v>
      </c>
      <c r="R40" s="337" t="s">
        <v>368</v>
      </c>
      <c r="S40" s="337" t="s">
        <v>369</v>
      </c>
      <c r="T40" s="337" t="s">
        <v>370</v>
      </c>
      <c r="U40" s="337" t="s">
        <v>371</v>
      </c>
      <c r="V40" s="338" t="s">
        <v>33</v>
      </c>
      <c r="W40" s="338" t="s">
        <v>378</v>
      </c>
    </row>
    <row r="41" spans="2:25" s="288" customFormat="1" ht="33.75" customHeight="1" thickBot="1">
      <c r="G41" s="339" t="s">
        <v>31</v>
      </c>
      <c r="H41" s="483">
        <f>+BALANCE!L39</f>
        <v>1935898</v>
      </c>
      <c r="I41" s="483">
        <v>520000</v>
      </c>
      <c r="J41" s="483"/>
      <c r="K41" s="483"/>
      <c r="L41" s="483"/>
      <c r="M41" s="483"/>
      <c r="N41" s="340">
        <f>SUM(H41:M41)</f>
        <v>2455898</v>
      </c>
      <c r="O41" s="485"/>
      <c r="P41" s="339" t="s">
        <v>31</v>
      </c>
      <c r="Q41" s="483">
        <f>432493+868738</f>
        <v>1301231</v>
      </c>
      <c r="R41" s="483">
        <v>404719</v>
      </c>
      <c r="S41" s="483">
        <v>113021</v>
      </c>
      <c r="T41" s="483">
        <v>71969</v>
      </c>
      <c r="U41" s="483">
        <v>41230</v>
      </c>
      <c r="V41" s="483">
        <v>590271</v>
      </c>
      <c r="W41" s="340">
        <f>SUM(Q41:V41)</f>
        <v>2522441</v>
      </c>
      <c r="X41" s="485"/>
      <c r="Y41" s="485"/>
    </row>
    <row r="42" spans="2:25" s="288" customFormat="1" ht="26.25" thickBot="1">
      <c r="G42" s="341" t="s">
        <v>123</v>
      </c>
      <c r="H42" s="342">
        <f>+BALANCE!L40</f>
        <v>131952</v>
      </c>
      <c r="I42" s="343">
        <v>445481</v>
      </c>
      <c r="J42" s="343"/>
      <c r="K42" s="343"/>
      <c r="L42" s="343"/>
      <c r="M42" s="343"/>
      <c r="N42" s="340">
        <f t="shared" ref="N42:N50" si="0">SUM(H42:M42)</f>
        <v>577433</v>
      </c>
      <c r="O42" s="485"/>
      <c r="P42" s="341" t="s">
        <v>123</v>
      </c>
      <c r="Q42" s="342">
        <v>145542</v>
      </c>
      <c r="R42" s="343">
        <v>129859</v>
      </c>
      <c r="S42" s="343">
        <v>132382</v>
      </c>
      <c r="T42" s="343">
        <v>40364</v>
      </c>
      <c r="U42" s="343"/>
      <c r="V42" s="343"/>
      <c r="W42" s="340">
        <f t="shared" ref="W42:W45" si="1">SUM(Q42:V42)</f>
        <v>448147</v>
      </c>
      <c r="X42" s="485"/>
      <c r="Y42" s="485"/>
    </row>
    <row r="43" spans="2:25" s="288" customFormat="1" ht="13.5" thickBot="1">
      <c r="G43" s="344" t="s">
        <v>372</v>
      </c>
      <c r="H43" s="342">
        <f>+BALANCE!L41</f>
        <v>1162108</v>
      </c>
      <c r="I43" s="343"/>
      <c r="J43" s="343"/>
      <c r="K43" s="343"/>
      <c r="L43" s="343"/>
      <c r="M43" s="343"/>
      <c r="N43" s="340">
        <f t="shared" si="0"/>
        <v>1162108</v>
      </c>
      <c r="P43" s="344" t="s">
        <v>372</v>
      </c>
      <c r="Q43" s="342">
        <v>1186173</v>
      </c>
      <c r="R43" s="343"/>
      <c r="S43" s="343"/>
      <c r="T43" s="343"/>
      <c r="U43" s="343"/>
      <c r="V43" s="343"/>
      <c r="W43" s="340">
        <f t="shared" si="1"/>
        <v>1186173</v>
      </c>
      <c r="X43" s="485"/>
    </row>
    <row r="44" spans="2:25" s="288" customFormat="1" ht="42" customHeight="1" thickBot="1">
      <c r="G44" s="341" t="s">
        <v>373</v>
      </c>
      <c r="H44" s="342"/>
      <c r="I44" s="343"/>
      <c r="J44" s="343"/>
      <c r="K44" s="343"/>
      <c r="L44" s="343"/>
      <c r="M44" s="343"/>
      <c r="N44" s="340">
        <f t="shared" si="0"/>
        <v>0</v>
      </c>
      <c r="P44" s="341" t="s">
        <v>373</v>
      </c>
      <c r="Q44" s="342"/>
      <c r="R44" s="343"/>
      <c r="S44" s="343"/>
      <c r="T44" s="343"/>
      <c r="U44" s="343"/>
      <c r="V44" s="343"/>
      <c r="W44" s="340">
        <f t="shared" si="1"/>
        <v>0</v>
      </c>
    </row>
    <row r="45" spans="2:25" s="288" customFormat="1" ht="26.25" thickBot="1">
      <c r="G45" s="345" t="s">
        <v>124</v>
      </c>
      <c r="H45" s="483"/>
      <c r="I45" s="484"/>
      <c r="J45" s="484"/>
      <c r="K45" s="484"/>
      <c r="L45" s="484"/>
      <c r="M45" s="484"/>
      <c r="N45" s="340">
        <f t="shared" si="0"/>
        <v>0</v>
      </c>
      <c r="P45" s="345" t="s">
        <v>124</v>
      </c>
      <c r="Q45" s="483"/>
      <c r="R45" s="484"/>
      <c r="S45" s="484"/>
      <c r="T45" s="484"/>
      <c r="U45" s="484"/>
      <c r="V45" s="484"/>
      <c r="W45" s="340">
        <f t="shared" si="1"/>
        <v>0</v>
      </c>
    </row>
    <row r="46" spans="2:25" s="288" customFormat="1" ht="26.25" thickBot="1">
      <c r="G46" s="345" t="s">
        <v>125</v>
      </c>
      <c r="H46" s="346">
        <f>SUM(H47:H48)</f>
        <v>1363388</v>
      </c>
      <c r="I46" s="346">
        <f t="shared" ref="I46:M46" si="2">SUM(I47:I48)</f>
        <v>0</v>
      </c>
      <c r="J46" s="346">
        <f t="shared" si="2"/>
        <v>0</v>
      </c>
      <c r="K46" s="346">
        <f t="shared" si="2"/>
        <v>0</v>
      </c>
      <c r="L46" s="346">
        <f t="shared" si="2"/>
        <v>0</v>
      </c>
      <c r="M46" s="346">
        <f t="shared" si="2"/>
        <v>0</v>
      </c>
      <c r="N46" s="340">
        <f t="shared" si="0"/>
        <v>1363388</v>
      </c>
      <c r="P46" s="345" t="s">
        <v>125</v>
      </c>
      <c r="Q46" s="346">
        <f>SUM(Q47:Q48)</f>
        <v>1308879</v>
      </c>
      <c r="R46" s="346">
        <f t="shared" ref="R46:V46" si="3">SUM(R47:R48)</f>
        <v>0</v>
      </c>
      <c r="S46" s="346">
        <f t="shared" si="3"/>
        <v>0</v>
      </c>
      <c r="T46" s="346">
        <f t="shared" si="3"/>
        <v>0</v>
      </c>
      <c r="U46" s="346">
        <f t="shared" si="3"/>
        <v>0</v>
      </c>
      <c r="V46" s="346">
        <f t="shared" si="3"/>
        <v>0</v>
      </c>
      <c r="W46" s="340">
        <f t="shared" ref="W46:W49" si="4">SUM(Q46:V46)</f>
        <v>1308879</v>
      </c>
    </row>
    <row r="47" spans="2:25" s="288" customFormat="1" ht="13.5" thickBot="1">
      <c r="G47" s="347" t="s">
        <v>374</v>
      </c>
      <c r="H47" s="342">
        <f>+BALANCE!L46</f>
        <v>1160141</v>
      </c>
      <c r="I47" s="343"/>
      <c r="J47" s="343"/>
      <c r="K47" s="343"/>
      <c r="L47" s="343"/>
      <c r="M47" s="343"/>
      <c r="N47" s="340">
        <f t="shared" si="0"/>
        <v>1160141</v>
      </c>
      <c r="P47" s="347" t="s">
        <v>374</v>
      </c>
      <c r="Q47" s="342">
        <f>+BALANCE!K44</f>
        <v>1162115</v>
      </c>
      <c r="R47" s="343"/>
      <c r="S47" s="343"/>
      <c r="T47" s="343"/>
      <c r="U47" s="343"/>
      <c r="V47" s="343"/>
      <c r="W47" s="340">
        <f t="shared" si="4"/>
        <v>1162115</v>
      </c>
    </row>
    <row r="48" spans="2:25" s="288" customFormat="1" ht="13.5" thickBot="1">
      <c r="G48" s="347" t="s">
        <v>375</v>
      </c>
      <c r="H48" s="342">
        <f>+BALANCE!L47</f>
        <v>203247</v>
      </c>
      <c r="I48" s="343"/>
      <c r="J48" s="343"/>
      <c r="K48" s="343"/>
      <c r="L48" s="343"/>
      <c r="M48" s="343"/>
      <c r="N48" s="340">
        <f t="shared" si="0"/>
        <v>203247</v>
      </c>
      <c r="P48" s="347" t="s">
        <v>375</v>
      </c>
      <c r="Q48" s="342">
        <f>+BALANCE!K47</f>
        <v>146764</v>
      </c>
      <c r="R48" s="343"/>
      <c r="S48" s="343"/>
      <c r="T48" s="343"/>
      <c r="U48" s="343"/>
      <c r="V48" s="343"/>
      <c r="W48" s="340">
        <f t="shared" si="4"/>
        <v>146764</v>
      </c>
    </row>
    <row r="49" spans="3:23" s="288" customFormat="1" ht="26.25" thickBot="1">
      <c r="G49" s="345" t="s">
        <v>376</v>
      </c>
      <c r="H49" s="342"/>
      <c r="I49" s="343"/>
      <c r="J49" s="343"/>
      <c r="K49" s="343"/>
      <c r="L49" s="343"/>
      <c r="M49" s="343"/>
      <c r="N49" s="340">
        <f t="shared" si="0"/>
        <v>0</v>
      </c>
      <c r="P49" s="345" t="s">
        <v>376</v>
      </c>
      <c r="Q49" s="342"/>
      <c r="R49" s="343"/>
      <c r="S49" s="343"/>
      <c r="T49" s="343"/>
      <c r="U49" s="343"/>
      <c r="V49" s="343"/>
      <c r="W49" s="340">
        <f t="shared" si="4"/>
        <v>0</v>
      </c>
    </row>
    <row r="50" spans="3:23" s="288" customFormat="1" ht="28.5" customHeight="1" thickBot="1">
      <c r="G50" s="348" t="s">
        <v>30</v>
      </c>
      <c r="H50" s="346">
        <f>H41+H42+H43+H44+H45+H46+H49</f>
        <v>4593346</v>
      </c>
      <c r="I50" s="346">
        <f t="shared" ref="I50:M50" si="5">I41+I42+I43+I44+I45+I46+I49</f>
        <v>965481</v>
      </c>
      <c r="J50" s="346">
        <f t="shared" si="5"/>
        <v>0</v>
      </c>
      <c r="K50" s="346">
        <f t="shared" si="5"/>
        <v>0</v>
      </c>
      <c r="L50" s="346">
        <f t="shared" si="5"/>
        <v>0</v>
      </c>
      <c r="M50" s="346">
        <f t="shared" si="5"/>
        <v>0</v>
      </c>
      <c r="N50" s="340">
        <f t="shared" si="0"/>
        <v>5558827</v>
      </c>
      <c r="P50" s="348" t="s">
        <v>30</v>
      </c>
      <c r="Q50" s="346">
        <f t="shared" ref="Q50:W50" si="6">Q41+Q42+Q43+Q44+Q45+Q46+Q49</f>
        <v>3941825</v>
      </c>
      <c r="R50" s="346">
        <f t="shared" si="6"/>
        <v>534578</v>
      </c>
      <c r="S50" s="346">
        <f t="shared" si="6"/>
        <v>245403</v>
      </c>
      <c r="T50" s="346">
        <f t="shared" si="6"/>
        <v>112333</v>
      </c>
      <c r="U50" s="346">
        <f t="shared" si="6"/>
        <v>41230</v>
      </c>
      <c r="V50" s="346">
        <f t="shared" si="6"/>
        <v>590271</v>
      </c>
      <c r="W50" s="346">
        <f t="shared" si="6"/>
        <v>5465640</v>
      </c>
    </row>
    <row r="51" spans="3:23" s="288" customFormat="1" ht="11.25"/>
    <row r="52" spans="3:23" s="288" customFormat="1" ht="11.25"/>
    <row r="53" spans="3:23" s="288" customFormat="1" ht="21.75" customHeight="1"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P53" s="77"/>
      <c r="Q53" s="77"/>
      <c r="R53" s="77"/>
      <c r="S53" s="77"/>
      <c r="T53" s="77"/>
      <c r="U53" s="77"/>
      <c r="V53" s="77"/>
      <c r="W53" s="77"/>
    </row>
  </sheetData>
  <mergeCells count="24">
    <mergeCell ref="F12:I12"/>
    <mergeCell ref="B15:B17"/>
    <mergeCell ref="C15:E15"/>
    <mergeCell ref="C16:E16"/>
    <mergeCell ref="C17:E17"/>
    <mergeCell ref="P38:W38"/>
    <mergeCell ref="Q39:W39"/>
    <mergeCell ref="F28:I28"/>
    <mergeCell ref="C31:E31"/>
    <mergeCell ref="G38:N38"/>
    <mergeCell ref="H39:N39"/>
    <mergeCell ref="C32:E32"/>
    <mergeCell ref="C33:E33"/>
    <mergeCell ref="B31:B33"/>
    <mergeCell ref="F21:I21"/>
    <mergeCell ref="C24:E24"/>
    <mergeCell ref="C26:E26"/>
    <mergeCell ref="B24:B26"/>
    <mergeCell ref="C25:E25"/>
    <mergeCell ref="F5:I5"/>
    <mergeCell ref="C8:E8"/>
    <mergeCell ref="C10:E10"/>
    <mergeCell ref="C9:E9"/>
    <mergeCell ref="B8:B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3:H25"/>
  <sheetViews>
    <sheetView topLeftCell="A2" workbookViewId="0">
      <selection activeCell="B28" sqref="B28"/>
    </sheetView>
  </sheetViews>
  <sheetFormatPr baseColWidth="10" defaultRowHeight="12.75"/>
  <cols>
    <col min="1" max="1" width="11.42578125" style="77"/>
    <col min="2" max="2" width="35.5703125" style="77" customWidth="1"/>
    <col min="3" max="3" width="11.42578125" style="77"/>
    <col min="4" max="4" width="16.85546875" style="77" customWidth="1"/>
    <col min="5" max="5" width="13.5703125" style="77" customWidth="1"/>
    <col min="6" max="6" width="12.85546875" style="77" customWidth="1"/>
    <col min="7" max="7" width="16.85546875" style="77" customWidth="1"/>
    <col min="8" max="16384" width="11.42578125" style="77"/>
  </cols>
  <sheetData>
    <row r="3" spans="2:8" ht="13.5" customHeight="1" thickBot="1"/>
    <row r="4" spans="2:8" ht="13.5" customHeight="1" thickBot="1">
      <c r="B4" s="414"/>
      <c r="C4" s="601" t="s">
        <v>51</v>
      </c>
      <c r="D4" s="593"/>
      <c r="E4" s="594"/>
      <c r="F4" s="595" t="s">
        <v>52</v>
      </c>
      <c r="G4" s="593"/>
      <c r="H4" s="594"/>
    </row>
    <row r="5" spans="2:8" ht="13.5" thickBot="1">
      <c r="B5" s="180"/>
      <c r="C5" s="601" t="s">
        <v>408</v>
      </c>
      <c r="D5" s="593"/>
      <c r="E5" s="594"/>
      <c r="F5" s="595" t="s">
        <v>408</v>
      </c>
      <c r="G5" s="593"/>
      <c r="H5" s="594"/>
    </row>
    <row r="6" spans="2:8" ht="13.5" thickBot="1">
      <c r="B6" s="415" t="s">
        <v>53</v>
      </c>
      <c r="C6" s="602">
        <f>+PYG!D38</f>
        <v>-2119845</v>
      </c>
      <c r="D6" s="596"/>
      <c r="E6" s="597"/>
      <c r="F6" s="598"/>
      <c r="G6" s="599"/>
      <c r="H6" s="600"/>
    </row>
    <row r="7" spans="2:8" ht="13.5" thickBot="1">
      <c r="B7" s="180"/>
      <c r="C7" s="416" t="s">
        <v>54</v>
      </c>
      <c r="D7" s="417" t="s">
        <v>55</v>
      </c>
      <c r="E7" s="418" t="s">
        <v>56</v>
      </c>
      <c r="F7" s="417" t="s">
        <v>54</v>
      </c>
      <c r="G7" s="419" t="s">
        <v>55</v>
      </c>
      <c r="H7" s="419" t="s">
        <v>56</v>
      </c>
    </row>
    <row r="8" spans="2:8" ht="13.5" thickBot="1">
      <c r="B8" s="420" t="s">
        <v>212</v>
      </c>
      <c r="C8" s="421"/>
      <c r="D8" s="422"/>
      <c r="E8" s="423">
        <f>+C8-D8</f>
        <v>0</v>
      </c>
      <c r="F8" s="424"/>
      <c r="G8" s="424"/>
      <c r="H8" s="423">
        <f>+F8-G8</f>
        <v>0</v>
      </c>
    </row>
    <row r="9" spans="2:8" ht="13.5" thickBot="1">
      <c r="B9" s="420" t="s">
        <v>213</v>
      </c>
      <c r="C9" s="421"/>
      <c r="D9" s="422"/>
      <c r="E9" s="423">
        <f>+C9-D9</f>
        <v>0</v>
      </c>
      <c r="F9" s="424"/>
      <c r="G9" s="424"/>
      <c r="H9" s="423">
        <f>+F9-G9</f>
        <v>0</v>
      </c>
    </row>
    <row r="10" spans="2:8" ht="13.5" thickBot="1">
      <c r="B10" s="420" t="s">
        <v>57</v>
      </c>
      <c r="C10" s="421"/>
      <c r="D10" s="422"/>
      <c r="E10" s="423">
        <f>+C10-D10</f>
        <v>0</v>
      </c>
      <c r="F10" s="424"/>
      <c r="G10" s="424"/>
      <c r="H10" s="423">
        <f>+F10-G10</f>
        <v>0</v>
      </c>
    </row>
    <row r="11" spans="2:8" ht="13.5" thickBot="1">
      <c r="B11" s="420" t="s">
        <v>214</v>
      </c>
      <c r="C11" s="421"/>
      <c r="D11" s="422"/>
      <c r="E11" s="423">
        <f>+C11-D11</f>
        <v>0</v>
      </c>
      <c r="F11" s="424"/>
      <c r="G11" s="424"/>
      <c r="H11" s="423">
        <f>+F11-G11</f>
        <v>0</v>
      </c>
    </row>
    <row r="12" spans="2:8" ht="13.5" thickBot="1">
      <c r="B12" s="420" t="s">
        <v>217</v>
      </c>
      <c r="C12" s="421"/>
      <c r="D12" s="422"/>
      <c r="E12" s="423">
        <f>+C12-D12</f>
        <v>0</v>
      </c>
      <c r="F12" s="424"/>
      <c r="G12" s="424"/>
      <c r="H12" s="423">
        <f>+F12-G12</f>
        <v>0</v>
      </c>
    </row>
    <row r="13" spans="2:8" ht="27" customHeight="1" thickBot="1">
      <c r="B13" s="415" t="s">
        <v>215</v>
      </c>
      <c r="C13" s="425"/>
      <c r="D13" s="426"/>
      <c r="E13" s="426"/>
      <c r="F13" s="427"/>
      <c r="G13" s="427"/>
      <c r="H13" s="428"/>
    </row>
    <row r="14" spans="2:8" ht="13.5" thickBot="1">
      <c r="B14" s="429" t="s">
        <v>216</v>
      </c>
      <c r="C14" s="430"/>
      <c r="D14" s="431"/>
      <c r="E14" s="422">
        <f>+E8+E9+E10+E13+C6</f>
        <v>-2119845</v>
      </c>
      <c r="F14" s="432"/>
      <c r="G14" s="432"/>
      <c r="H14" s="422">
        <f>+H8+H9+H10+H13+F6</f>
        <v>0</v>
      </c>
    </row>
    <row r="15" spans="2:8" ht="13.5" thickBot="1">
      <c r="B15" s="433"/>
      <c r="C15" s="431"/>
      <c r="D15" s="431"/>
      <c r="E15" s="431"/>
      <c r="F15" s="432"/>
      <c r="G15" s="432"/>
      <c r="H15" s="432"/>
    </row>
    <row r="16" spans="2:8" ht="13.5" thickBot="1">
      <c r="B16" s="434"/>
      <c r="C16" s="593" t="s">
        <v>409</v>
      </c>
      <c r="D16" s="593"/>
      <c r="E16" s="594"/>
      <c r="F16" s="595" t="s">
        <v>409</v>
      </c>
      <c r="G16" s="593"/>
      <c r="H16" s="594"/>
    </row>
    <row r="17" spans="2:8" ht="13.5" thickBot="1">
      <c r="B17" s="435" t="s">
        <v>53</v>
      </c>
      <c r="C17" s="596">
        <f>+PYG!E38</f>
        <v>-527446</v>
      </c>
      <c r="D17" s="596"/>
      <c r="E17" s="597"/>
      <c r="F17" s="598"/>
      <c r="G17" s="599"/>
      <c r="H17" s="600"/>
    </row>
    <row r="18" spans="2:8" ht="13.5" thickBot="1">
      <c r="B18" s="436"/>
      <c r="C18" s="437" t="s">
        <v>54</v>
      </c>
      <c r="D18" s="417" t="s">
        <v>55</v>
      </c>
      <c r="E18" s="418" t="s">
        <v>56</v>
      </c>
      <c r="F18" s="417" t="s">
        <v>54</v>
      </c>
      <c r="G18" s="419" t="s">
        <v>55</v>
      </c>
      <c r="H18" s="419" t="s">
        <v>56</v>
      </c>
    </row>
    <row r="19" spans="2:8" ht="13.5" thickBot="1">
      <c r="B19" s="438" t="s">
        <v>212</v>
      </c>
      <c r="C19" s="421"/>
      <c r="D19" s="422">
        <f>+PYG!E37</f>
        <v>204619</v>
      </c>
      <c r="E19" s="423">
        <f>+C19-D19</f>
        <v>-204619</v>
      </c>
      <c r="F19" s="424"/>
      <c r="G19" s="424"/>
      <c r="H19" s="423">
        <f>+F19-G19</f>
        <v>0</v>
      </c>
    </row>
    <row r="20" spans="2:8" ht="13.5" thickBot="1">
      <c r="B20" s="438" t="s">
        <v>213</v>
      </c>
      <c r="C20" s="421"/>
      <c r="D20" s="422"/>
      <c r="E20" s="423">
        <f>+C20-D20</f>
        <v>0</v>
      </c>
      <c r="F20" s="424"/>
      <c r="G20" s="424"/>
      <c r="H20" s="423">
        <f>+F20-G20</f>
        <v>0</v>
      </c>
    </row>
    <row r="21" spans="2:8" ht="13.5" thickBot="1">
      <c r="B21" s="438" t="s">
        <v>57</v>
      </c>
      <c r="C21" s="421"/>
      <c r="D21" s="422"/>
      <c r="E21" s="423">
        <f>+C21-D21</f>
        <v>0</v>
      </c>
      <c r="F21" s="424"/>
      <c r="G21" s="424"/>
      <c r="H21" s="423">
        <f>+F21-G21</f>
        <v>0</v>
      </c>
    </row>
    <row r="22" spans="2:8" ht="13.5" thickBot="1">
      <c r="B22" s="438" t="s">
        <v>214</v>
      </c>
      <c r="C22" s="421"/>
      <c r="D22" s="422"/>
      <c r="E22" s="423">
        <f>+C22-D22</f>
        <v>0</v>
      </c>
      <c r="F22" s="424"/>
      <c r="G22" s="424"/>
      <c r="H22" s="423">
        <f>+F22-G22</f>
        <v>0</v>
      </c>
    </row>
    <row r="23" spans="2:8" ht="13.5" thickBot="1">
      <c r="B23" s="438" t="s">
        <v>217</v>
      </c>
      <c r="C23" s="421"/>
      <c r="D23" s="422"/>
      <c r="E23" s="423">
        <f>+C23-D23</f>
        <v>0</v>
      </c>
      <c r="F23" s="424"/>
      <c r="G23" s="424"/>
      <c r="H23" s="423">
        <f>+F23-G23</f>
        <v>0</v>
      </c>
    </row>
    <row r="24" spans="2:8" ht="26.25" thickBot="1">
      <c r="B24" s="435" t="s">
        <v>215</v>
      </c>
      <c r="C24" s="425"/>
      <c r="D24" s="426"/>
      <c r="E24" s="426"/>
      <c r="F24" s="427"/>
      <c r="G24" s="427"/>
      <c r="H24" s="428"/>
    </row>
    <row r="25" spans="2:8" ht="13.5" thickBot="1">
      <c r="B25" s="439" t="s">
        <v>216</v>
      </c>
      <c r="C25" s="430"/>
      <c r="D25" s="431"/>
      <c r="E25" s="422">
        <f>+E19+E20+E21+E24+C17</f>
        <v>-732065</v>
      </c>
      <c r="F25" s="432"/>
      <c r="G25" s="432"/>
      <c r="H25" s="422">
        <f>+H19+H20+H21+H24+F17</f>
        <v>0</v>
      </c>
    </row>
  </sheetData>
  <mergeCells count="10">
    <mergeCell ref="C16:E16"/>
    <mergeCell ref="F16:H16"/>
    <mergeCell ref="C17:E17"/>
    <mergeCell ref="F17:H17"/>
    <mergeCell ref="C4:E4"/>
    <mergeCell ref="F4:H4"/>
    <mergeCell ref="C5:E5"/>
    <mergeCell ref="F5:H5"/>
    <mergeCell ref="C6:E6"/>
    <mergeCell ref="F6:H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3:G27"/>
  <sheetViews>
    <sheetView showGridLines="0" showZeros="0" zoomScale="130" zoomScaleNormal="130" workbookViewId="0">
      <selection activeCell="G27" sqref="G27"/>
    </sheetView>
  </sheetViews>
  <sheetFormatPr baseColWidth="10" defaultRowHeight="12.75"/>
  <cols>
    <col min="2" max="2" width="75.28515625" customWidth="1"/>
    <col min="4" max="4" width="11.7109375" bestFit="1" customWidth="1"/>
    <col min="5" max="5" width="11.42578125" style="128"/>
  </cols>
  <sheetData>
    <row r="3" spans="2:7">
      <c r="B3" s="130" t="s">
        <v>218</v>
      </c>
    </row>
    <row r="4" spans="2:7" ht="13.5" thickBot="1"/>
    <row r="5" spans="2:7" ht="13.5" thickBot="1">
      <c r="B5" s="9"/>
      <c r="C5" s="10" t="s">
        <v>361</v>
      </c>
      <c r="D5" s="10" t="s">
        <v>360</v>
      </c>
    </row>
    <row r="6" spans="2:7" ht="13.5" thickBot="1">
      <c r="B6" s="4" t="s">
        <v>44</v>
      </c>
      <c r="C6" s="26">
        <f>+C7-C11</f>
        <v>0</v>
      </c>
      <c r="D6" s="26">
        <f>+D7-D11</f>
        <v>0</v>
      </c>
    </row>
    <row r="7" spans="2:7" ht="13.5" thickBot="1">
      <c r="B7" s="12" t="s">
        <v>45</v>
      </c>
      <c r="C7" s="27">
        <f>SUM(C8:C10)</f>
        <v>0</v>
      </c>
      <c r="D7" s="27">
        <f>+D8+D9+D10</f>
        <v>0</v>
      </c>
    </row>
    <row r="8" spans="2:7" ht="13.5" thickBot="1">
      <c r="B8" s="4" t="s">
        <v>46</v>
      </c>
      <c r="C8" s="25"/>
      <c r="D8" s="25"/>
      <c r="E8" s="134"/>
    </row>
    <row r="9" spans="2:7" ht="13.5" thickBot="1">
      <c r="B9" s="12" t="s">
        <v>47</v>
      </c>
      <c r="C9" s="25"/>
      <c r="D9" s="25"/>
      <c r="E9" s="134"/>
    </row>
    <row r="10" spans="2:7" ht="13.5" thickBot="1">
      <c r="B10" s="4" t="s">
        <v>48</v>
      </c>
      <c r="C10" s="25"/>
      <c r="D10" s="25"/>
    </row>
    <row r="11" spans="2:7" ht="13.5" thickBot="1">
      <c r="B11" s="4" t="s">
        <v>49</v>
      </c>
      <c r="C11" s="25"/>
      <c r="D11" s="25"/>
    </row>
    <row r="12" spans="2:7" ht="13.5" thickBot="1">
      <c r="B12" s="12" t="s">
        <v>50</v>
      </c>
      <c r="C12" s="25">
        <f>+C13+C17</f>
        <v>0</v>
      </c>
      <c r="D12" s="25">
        <f>+D13+D17</f>
        <v>0</v>
      </c>
    </row>
    <row r="13" spans="2:7" ht="13.5" thickBot="1">
      <c r="B13" s="12" t="s">
        <v>45</v>
      </c>
      <c r="C13" s="26">
        <f>+C14+C15+C16</f>
        <v>0</v>
      </c>
      <c r="D13" s="26">
        <f>+D14+D15+D16</f>
        <v>0</v>
      </c>
    </row>
    <row r="14" spans="2:7" ht="13.5" thickBot="1">
      <c r="B14" s="4" t="s">
        <v>46</v>
      </c>
      <c r="C14" s="27"/>
      <c r="D14" s="27"/>
      <c r="E14" s="8"/>
      <c r="F14" s="208"/>
      <c r="G14" s="208"/>
    </row>
    <row r="15" spans="2:7" ht="13.5" thickBot="1">
      <c r="B15" s="12" t="s">
        <v>47</v>
      </c>
      <c r="C15" s="25"/>
      <c r="D15" s="25"/>
      <c r="E15" s="8"/>
      <c r="F15" s="208"/>
      <c r="G15" s="208"/>
    </row>
    <row r="16" spans="2:7" ht="13.5" thickBot="1">
      <c r="B16" s="4" t="s">
        <v>48</v>
      </c>
      <c r="C16" s="26"/>
      <c r="D16" s="26"/>
      <c r="E16" s="8"/>
      <c r="F16" s="208"/>
      <c r="G16" s="208"/>
    </row>
    <row r="17" spans="1:6" ht="13.5" thickBot="1">
      <c r="A17" s="76"/>
      <c r="B17" s="3" t="s">
        <v>49</v>
      </c>
      <c r="C17" s="27"/>
      <c r="D17" s="27"/>
    </row>
    <row r="18" spans="1:6" ht="13.5" thickBot="1">
      <c r="A18" s="76"/>
      <c r="B18" s="3" t="s">
        <v>482</v>
      </c>
      <c r="C18" s="25">
        <f>SUM(C19:C20)</f>
        <v>0</v>
      </c>
      <c r="D18" s="25">
        <f>SUM(D19:D20)</f>
        <v>0</v>
      </c>
    </row>
    <row r="19" spans="1:6" ht="13.5" thickBot="1">
      <c r="A19" s="76"/>
      <c r="B19" s="3" t="s">
        <v>379</v>
      </c>
      <c r="C19" s="25"/>
      <c r="D19" s="25"/>
      <c r="E19" s="135"/>
    </row>
    <row r="20" spans="1:6" ht="13.5" thickBot="1">
      <c r="A20" s="76"/>
      <c r="B20" s="3" t="s">
        <v>380</v>
      </c>
      <c r="C20" s="25"/>
      <c r="D20" s="25"/>
      <c r="E20" s="135"/>
    </row>
    <row r="21" spans="1:6" ht="13.5" thickBot="1">
      <c r="A21" s="76"/>
      <c r="B21" s="12" t="s">
        <v>483</v>
      </c>
      <c r="C21" s="25"/>
      <c r="D21" s="25"/>
      <c r="E21" s="135"/>
    </row>
    <row r="22" spans="1:6" s="264" customFormat="1" ht="13.5" thickBot="1">
      <c r="A22" s="76"/>
      <c r="B22" s="11" t="s">
        <v>484</v>
      </c>
      <c r="C22" s="25">
        <v>6127</v>
      </c>
      <c r="D22" s="25">
        <v>-8979</v>
      </c>
      <c r="E22" s="135"/>
    </row>
    <row r="23" spans="1:6" s="264" customFormat="1">
      <c r="A23" s="5"/>
      <c r="B23"/>
      <c r="C23"/>
      <c r="D23"/>
      <c r="E23" s="135"/>
    </row>
    <row r="24" spans="1:6" s="264" customFormat="1">
      <c r="A24" s="5"/>
      <c r="B24"/>
      <c r="C24"/>
      <c r="D24"/>
      <c r="E24" s="135"/>
    </row>
    <row r="25" spans="1:6">
      <c r="A25" s="5"/>
      <c r="B25" s="5"/>
      <c r="E25" s="135"/>
      <c r="F25" s="30"/>
    </row>
    <row r="26" spans="1:6">
      <c r="A26" s="5"/>
      <c r="E26" s="135"/>
    </row>
    <row r="27" spans="1:6">
      <c r="A27" s="5"/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16"/>
  <sheetViews>
    <sheetView showGridLines="0" showZeros="0" zoomScale="120" zoomScaleNormal="120" workbookViewId="0">
      <selection activeCell="G27" sqref="G27"/>
    </sheetView>
  </sheetViews>
  <sheetFormatPr baseColWidth="10" defaultRowHeight="12.75"/>
  <cols>
    <col min="1" max="1" width="8.42578125" customWidth="1"/>
    <col min="2" max="2" width="51.140625" customWidth="1"/>
    <col min="3" max="3" width="13.42578125" customWidth="1"/>
    <col min="4" max="4" width="14.7109375" customWidth="1"/>
    <col min="5" max="5" width="14.42578125" customWidth="1"/>
    <col min="7" max="7" width="14" customWidth="1"/>
    <col min="8" max="8" width="14.140625" customWidth="1"/>
    <col min="9" max="9" width="13.28515625" customWidth="1"/>
  </cols>
  <sheetData>
    <row r="2" spans="2:10" ht="13.5" thickBot="1"/>
    <row r="3" spans="2:10" ht="25.5">
      <c r="B3" s="357" t="s">
        <v>70</v>
      </c>
      <c r="C3" s="358" t="s">
        <v>361</v>
      </c>
      <c r="D3" s="359" t="s">
        <v>360</v>
      </c>
    </row>
    <row r="4" spans="2:10">
      <c r="B4" s="360" t="s">
        <v>71</v>
      </c>
      <c r="C4" s="486">
        <v>10000</v>
      </c>
      <c r="D4" s="487">
        <v>20000</v>
      </c>
    </row>
    <row r="5" spans="2:10" ht="13.5" thickBot="1">
      <c r="B5" s="361" t="s">
        <v>72</v>
      </c>
      <c r="C5" s="489">
        <v>10000</v>
      </c>
      <c r="D5" s="488">
        <v>10000</v>
      </c>
    </row>
    <row r="7" spans="2:10" ht="13.5" thickBot="1"/>
    <row r="8" spans="2:10" ht="33.75" customHeight="1">
      <c r="B8" s="603" t="s">
        <v>381</v>
      </c>
      <c r="C8" s="604"/>
      <c r="D8" s="604"/>
      <c r="E8" s="604"/>
      <c r="F8" s="604"/>
      <c r="G8" s="604"/>
      <c r="H8" s="604"/>
      <c r="I8" s="604"/>
      <c r="J8" s="605"/>
    </row>
    <row r="9" spans="2:10">
      <c r="B9" s="371"/>
      <c r="C9" s="606" t="s">
        <v>361</v>
      </c>
      <c r="D9" s="607"/>
      <c r="E9" s="607"/>
      <c r="F9" s="608"/>
      <c r="G9" s="606" t="s">
        <v>360</v>
      </c>
      <c r="H9" s="607"/>
      <c r="I9" s="607"/>
      <c r="J9" s="609"/>
    </row>
    <row r="10" spans="2:10">
      <c r="B10" s="362"/>
      <c r="C10" s="355" t="s">
        <v>246</v>
      </c>
      <c r="D10" s="355" t="s">
        <v>247</v>
      </c>
      <c r="E10" s="355" t="s">
        <v>248</v>
      </c>
      <c r="F10" s="355" t="s">
        <v>30</v>
      </c>
      <c r="G10" s="355" t="s">
        <v>246</v>
      </c>
      <c r="H10" s="355" t="s">
        <v>247</v>
      </c>
      <c r="I10" s="355" t="s">
        <v>248</v>
      </c>
      <c r="J10" s="363" t="s">
        <v>30</v>
      </c>
    </row>
    <row r="11" spans="2:10">
      <c r="B11" s="364" t="s">
        <v>43</v>
      </c>
      <c r="C11" s="321"/>
      <c r="D11" s="321">
        <f>+H14</f>
        <v>20000</v>
      </c>
      <c r="E11" s="321"/>
      <c r="F11" s="356">
        <f>SUM(C11:E11)</f>
        <v>20000</v>
      </c>
      <c r="G11" s="480">
        <f>+C14</f>
        <v>0</v>
      </c>
      <c r="H11" s="480">
        <v>30000</v>
      </c>
      <c r="I11" s="480">
        <f>+E14</f>
        <v>0</v>
      </c>
      <c r="J11" s="365">
        <f>SUM(G11:I11)</f>
        <v>30000</v>
      </c>
    </row>
    <row r="12" spans="2:10" ht="12.75" customHeight="1">
      <c r="B12" s="366" t="s">
        <v>485</v>
      </c>
      <c r="C12" s="321"/>
      <c r="D12" s="321">
        <v>-10000</v>
      </c>
      <c r="E12" s="321"/>
      <c r="F12" s="356">
        <f t="shared" ref="F12:F13" si="0">SUM(C12:E12)</f>
        <v>-10000</v>
      </c>
      <c r="G12" s="353"/>
      <c r="H12" s="353">
        <v>-10000</v>
      </c>
      <c r="I12" s="353"/>
      <c r="J12" s="365">
        <f t="shared" ref="J12" si="1">SUM(G12:I12)</f>
        <v>-10000</v>
      </c>
    </row>
    <row r="13" spans="2:10">
      <c r="B13" s="367" t="s">
        <v>486</v>
      </c>
      <c r="C13" s="321"/>
      <c r="D13" s="321"/>
      <c r="E13" s="321"/>
      <c r="F13" s="356">
        <f t="shared" si="0"/>
        <v>0</v>
      </c>
      <c r="G13" s="353"/>
      <c r="H13" s="353"/>
      <c r="I13" s="353"/>
      <c r="J13" s="365">
        <f>SUM(G13:I13)</f>
        <v>0</v>
      </c>
    </row>
    <row r="14" spans="2:10" ht="12.75" customHeight="1" thickBot="1">
      <c r="B14" s="368" t="s">
        <v>73</v>
      </c>
      <c r="C14" s="369">
        <f>SUM(C11:C13)</f>
        <v>0</v>
      </c>
      <c r="D14" s="369">
        <f>SUM(D11:D13)</f>
        <v>10000</v>
      </c>
      <c r="E14" s="369">
        <f>SUM(E11:E13)</f>
        <v>0</v>
      </c>
      <c r="F14" s="369">
        <f>SUM(C14:E14)</f>
        <v>10000</v>
      </c>
      <c r="G14" s="369">
        <f>SUM(G11:G13)</f>
        <v>0</v>
      </c>
      <c r="H14" s="369">
        <f>SUM(H11:H13)</f>
        <v>20000</v>
      </c>
      <c r="I14" s="369">
        <f>SUM(I11:I13)</f>
        <v>0</v>
      </c>
      <c r="J14" s="370">
        <f>SUM(G14:I14)</f>
        <v>20000</v>
      </c>
    </row>
    <row r="16" spans="2:10">
      <c r="B16" s="140" t="s">
        <v>249</v>
      </c>
    </row>
  </sheetData>
  <mergeCells count="3">
    <mergeCell ref="B8:J8"/>
    <mergeCell ref="C9:F9"/>
    <mergeCell ref="G9:J9"/>
  </mergeCells>
  <phoneticPr fontId="4" type="noConversion"/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1:R25"/>
  <sheetViews>
    <sheetView showGridLines="0" showZeros="0" topLeftCell="J1" zoomScale="130" zoomScaleNormal="130" workbookViewId="0">
      <selection activeCell="J19" sqref="J19"/>
    </sheetView>
  </sheetViews>
  <sheetFormatPr baseColWidth="10" defaultRowHeight="12.75"/>
  <cols>
    <col min="1" max="1" width="2" customWidth="1"/>
    <col min="2" max="2" width="43.140625" customWidth="1"/>
    <col min="3" max="3" width="8.85546875" customWidth="1"/>
    <col min="10" max="10" width="10.85546875" customWidth="1"/>
    <col min="11" max="11" width="44.5703125" customWidth="1"/>
  </cols>
  <sheetData>
    <row r="1" spans="2:18" s="455" customFormat="1"/>
    <row r="2" spans="2:18">
      <c r="B2" s="30" t="s">
        <v>210</v>
      </c>
    </row>
    <row r="3" spans="2:18" s="373" customFormat="1" ht="13.5" thickBot="1">
      <c r="B3" s="30"/>
    </row>
    <row r="4" spans="2:18" ht="79.5" customHeight="1" thickBot="1">
      <c r="B4" s="127" t="s">
        <v>394</v>
      </c>
      <c r="C4" s="126" t="s">
        <v>83</v>
      </c>
      <c r="D4" s="126" t="s">
        <v>84</v>
      </c>
      <c r="E4" s="126" t="s">
        <v>85</v>
      </c>
      <c r="F4" s="126" t="s">
        <v>38</v>
      </c>
      <c r="G4" s="126" t="s">
        <v>86</v>
      </c>
      <c r="H4" s="126" t="s">
        <v>87</v>
      </c>
      <c r="I4" s="126" t="s">
        <v>88</v>
      </c>
      <c r="J4" s="30"/>
      <c r="K4" s="127" t="s">
        <v>395</v>
      </c>
      <c r="L4" s="126" t="s">
        <v>83</v>
      </c>
      <c r="M4" s="126" t="s">
        <v>84</v>
      </c>
      <c r="N4" s="126" t="s">
        <v>85</v>
      </c>
      <c r="O4" s="126" t="s">
        <v>38</v>
      </c>
      <c r="P4" s="126" t="s">
        <v>86</v>
      </c>
      <c r="Q4" s="126" t="s">
        <v>87</v>
      </c>
      <c r="R4" s="126" t="s">
        <v>88</v>
      </c>
    </row>
    <row r="5" spans="2:18" ht="13.5" thickBot="1">
      <c r="B5" s="15" t="s">
        <v>89</v>
      </c>
      <c r="C5" s="20"/>
      <c r="D5" s="13"/>
      <c r="E5" s="13"/>
      <c r="F5" s="13"/>
      <c r="G5" s="13"/>
      <c r="H5" s="13"/>
      <c r="I5" s="13"/>
      <c r="K5" s="15" t="s">
        <v>89</v>
      </c>
      <c r="L5" s="20"/>
      <c r="M5" s="13"/>
      <c r="N5" s="13"/>
      <c r="O5" s="13"/>
      <c r="P5" s="13"/>
      <c r="Q5" s="19"/>
      <c r="R5" s="178"/>
    </row>
    <row r="6" spans="2:18" ht="13.5" thickBot="1">
      <c r="B6" s="15" t="s">
        <v>90</v>
      </c>
      <c r="C6" s="18"/>
      <c r="D6" s="23"/>
      <c r="E6" s="18"/>
      <c r="F6" s="23"/>
      <c r="G6" s="18"/>
      <c r="H6" s="23"/>
      <c r="I6" s="18"/>
      <c r="K6" s="15" t="s">
        <v>90</v>
      </c>
      <c r="L6" s="18"/>
      <c r="M6" s="23"/>
      <c r="N6" s="18"/>
      <c r="O6" s="23"/>
      <c r="P6" s="18"/>
      <c r="Q6" s="23"/>
      <c r="R6" s="144"/>
    </row>
    <row r="7" spans="2:18" ht="13.5" thickBot="1">
      <c r="B7" s="15" t="s">
        <v>91</v>
      </c>
      <c r="C7" s="20"/>
      <c r="D7" s="19"/>
      <c r="E7" s="20"/>
      <c r="F7" s="19"/>
      <c r="G7" s="20"/>
      <c r="H7" s="19"/>
      <c r="I7" s="20"/>
      <c r="K7" s="15" t="s">
        <v>91</v>
      </c>
      <c r="L7" s="20"/>
      <c r="M7" s="19"/>
      <c r="N7" s="20"/>
      <c r="O7" s="19"/>
      <c r="P7" s="20"/>
      <c r="Q7" s="19"/>
      <c r="R7" s="20"/>
    </row>
    <row r="8" spans="2:18" ht="13.5" thickBot="1">
      <c r="B8" s="15" t="s">
        <v>90</v>
      </c>
      <c r="C8" s="17"/>
      <c r="D8" s="14"/>
      <c r="E8" s="14"/>
      <c r="F8" s="14"/>
      <c r="G8" s="14"/>
      <c r="H8" s="14"/>
      <c r="I8" s="14"/>
      <c r="K8" s="15" t="s">
        <v>90</v>
      </c>
      <c r="L8" s="17"/>
      <c r="M8" s="14"/>
      <c r="N8" s="14"/>
      <c r="O8" s="14"/>
      <c r="P8" s="14"/>
      <c r="Q8" s="14"/>
      <c r="R8" s="14"/>
    </row>
    <row r="9" spans="2:18" ht="13.5" thickBot="1">
      <c r="B9" s="15" t="s">
        <v>92</v>
      </c>
      <c r="C9" s="18"/>
      <c r="D9" s="23"/>
      <c r="E9" s="18"/>
      <c r="F9" s="23"/>
      <c r="G9" s="18"/>
      <c r="H9" s="23"/>
      <c r="I9" s="18"/>
      <c r="K9" s="15" t="s">
        <v>92</v>
      </c>
      <c r="L9" s="18"/>
      <c r="M9" s="23"/>
      <c r="N9" s="18"/>
      <c r="O9" s="23"/>
      <c r="P9" s="18"/>
      <c r="Q9" s="23"/>
      <c r="R9" s="18"/>
    </row>
    <row r="10" spans="2:18" ht="13.5" thickBot="1">
      <c r="B10" s="15" t="s">
        <v>93</v>
      </c>
      <c r="C10" s="20"/>
      <c r="D10" s="19"/>
      <c r="E10" s="20"/>
      <c r="F10" s="19"/>
      <c r="G10" s="20"/>
      <c r="H10" s="19"/>
      <c r="I10" s="20"/>
      <c r="K10" s="15" t="s">
        <v>93</v>
      </c>
      <c r="L10" s="20"/>
      <c r="M10" s="19"/>
      <c r="N10" s="20"/>
      <c r="O10" s="19"/>
      <c r="P10" s="20"/>
      <c r="Q10" s="19"/>
      <c r="R10" s="20"/>
    </row>
    <row r="11" spans="2:18" ht="13.5" thickBot="1">
      <c r="B11" s="15" t="s">
        <v>94</v>
      </c>
      <c r="C11" s="17"/>
      <c r="D11" s="14"/>
      <c r="E11" s="14"/>
      <c r="F11" s="14"/>
      <c r="G11" s="14"/>
      <c r="H11" s="14"/>
      <c r="I11" s="14"/>
      <c r="K11" s="15" t="s">
        <v>94</v>
      </c>
      <c r="L11" s="17"/>
      <c r="M11" s="14"/>
      <c r="N11" s="14"/>
      <c r="O11" s="14"/>
      <c r="P11" s="14"/>
      <c r="Q11" s="14"/>
      <c r="R11" s="14"/>
    </row>
    <row r="12" spans="2:18" ht="13.5" thickBot="1">
      <c r="B12" s="15" t="s">
        <v>90</v>
      </c>
      <c r="C12" s="18"/>
      <c r="D12" s="23"/>
      <c r="E12" s="18"/>
      <c r="F12" s="23"/>
      <c r="G12" s="18"/>
      <c r="H12" s="23"/>
      <c r="I12" s="18"/>
      <c r="K12" s="15" t="s">
        <v>90</v>
      </c>
      <c r="L12" s="18"/>
      <c r="M12" s="23"/>
      <c r="N12" s="18"/>
      <c r="O12" s="23"/>
      <c r="P12" s="18"/>
      <c r="Q12" s="23"/>
      <c r="R12" s="18"/>
    </row>
    <row r="13" spans="2:18" ht="13.5" thickBot="1">
      <c r="B13" s="15" t="s">
        <v>95</v>
      </c>
      <c r="C13" s="20"/>
      <c r="D13" s="19"/>
      <c r="E13" s="20"/>
      <c r="F13" s="19"/>
      <c r="G13" s="20"/>
      <c r="H13" s="19"/>
      <c r="I13" s="20"/>
      <c r="K13" s="15" t="s">
        <v>95</v>
      </c>
      <c r="L13" s="20"/>
      <c r="M13" s="19"/>
      <c r="N13" s="20"/>
      <c r="O13" s="19"/>
      <c r="P13" s="20"/>
      <c r="Q13" s="19"/>
      <c r="R13" s="20"/>
    </row>
    <row r="14" spans="2:18" ht="13.5" thickBot="1">
      <c r="B14" s="15" t="s">
        <v>96</v>
      </c>
      <c r="C14" s="17"/>
      <c r="D14" s="16"/>
      <c r="E14" s="17"/>
      <c r="F14" s="16"/>
      <c r="G14" s="17"/>
      <c r="H14" s="16"/>
      <c r="I14" s="17"/>
      <c r="K14" s="15" t="s">
        <v>96</v>
      </c>
      <c r="L14" s="17"/>
      <c r="M14" s="16"/>
      <c r="N14" s="17"/>
      <c r="O14" s="16"/>
      <c r="P14" s="17"/>
      <c r="Q14" s="16"/>
      <c r="R14" s="17"/>
    </row>
    <row r="15" spans="2:18" ht="13.5" thickBot="1">
      <c r="B15" s="15" t="s">
        <v>90</v>
      </c>
      <c r="C15" s="17"/>
      <c r="D15" s="16"/>
      <c r="E15" s="17"/>
      <c r="F15" s="16"/>
      <c r="G15" s="17"/>
      <c r="H15" s="16"/>
      <c r="I15" s="17"/>
      <c r="K15" s="15" t="s">
        <v>90</v>
      </c>
      <c r="L15" s="17"/>
      <c r="M15" s="16"/>
      <c r="N15" s="17"/>
      <c r="O15" s="16"/>
      <c r="P15" s="17"/>
      <c r="Q15" s="16"/>
      <c r="R15" s="17"/>
    </row>
    <row r="16" spans="2:18" ht="13.5" thickBot="1">
      <c r="B16" s="15" t="s">
        <v>97</v>
      </c>
      <c r="C16" s="17"/>
      <c r="D16" s="16"/>
      <c r="E16" s="17"/>
      <c r="F16" s="16"/>
      <c r="G16" s="17"/>
      <c r="H16" s="16"/>
      <c r="I16" s="17"/>
      <c r="K16" s="15" t="s">
        <v>97</v>
      </c>
      <c r="L16" s="17"/>
      <c r="M16" s="16"/>
      <c r="N16" s="17"/>
      <c r="O16" s="16"/>
      <c r="P16" s="17"/>
      <c r="Q16" s="16"/>
      <c r="R16" s="17"/>
    </row>
    <row r="17" spans="2:18" ht="13.5" thickBot="1">
      <c r="B17" s="15" t="s">
        <v>90</v>
      </c>
      <c r="C17" s="17"/>
      <c r="D17" s="16"/>
      <c r="E17" s="17"/>
      <c r="F17" s="16"/>
      <c r="G17" s="17"/>
      <c r="H17" s="16"/>
      <c r="I17" s="17"/>
      <c r="K17" s="15" t="s">
        <v>90</v>
      </c>
      <c r="L17" s="17"/>
      <c r="M17" s="16"/>
      <c r="N17" s="17"/>
      <c r="O17" s="16"/>
      <c r="P17" s="17"/>
      <c r="Q17" s="16"/>
      <c r="R17" s="17"/>
    </row>
    <row r="18" spans="2:18" ht="13.5" thickBot="1">
      <c r="B18" s="15" t="s">
        <v>98</v>
      </c>
      <c r="C18" s="17"/>
      <c r="D18" s="16"/>
      <c r="E18" s="17"/>
      <c r="F18" s="16"/>
      <c r="G18" s="17"/>
      <c r="H18" s="16"/>
      <c r="I18" s="17"/>
      <c r="K18" s="15" t="s">
        <v>98</v>
      </c>
      <c r="L18" s="17"/>
      <c r="M18" s="16"/>
      <c r="N18" s="17"/>
      <c r="O18" s="16"/>
      <c r="P18" s="17"/>
      <c r="Q18" s="16"/>
      <c r="R18" s="17"/>
    </row>
    <row r="19" spans="2:18" ht="13.5" thickBot="1">
      <c r="B19" s="15" t="s">
        <v>99</v>
      </c>
      <c r="C19" s="17"/>
      <c r="D19" s="16"/>
      <c r="E19" s="17"/>
      <c r="F19" s="16"/>
      <c r="G19" s="17"/>
      <c r="H19" s="16"/>
      <c r="I19" s="17"/>
      <c r="K19" s="15" t="s">
        <v>99</v>
      </c>
      <c r="L19" s="17"/>
      <c r="M19" s="16"/>
      <c r="N19" s="17"/>
      <c r="O19" s="16"/>
      <c r="P19" s="17"/>
      <c r="Q19" s="16"/>
      <c r="R19" s="17"/>
    </row>
    <row r="20" spans="2:18" ht="13.5" thickBot="1">
      <c r="B20" s="15" t="s">
        <v>100</v>
      </c>
      <c r="C20" s="17"/>
      <c r="D20" s="16"/>
      <c r="E20" s="17"/>
      <c r="F20" s="16"/>
      <c r="G20" s="17"/>
      <c r="H20" s="16"/>
      <c r="I20" s="17"/>
      <c r="K20" s="15" t="s">
        <v>100</v>
      </c>
      <c r="L20" s="17"/>
      <c r="M20" s="16"/>
      <c r="N20" s="17"/>
      <c r="O20" s="16"/>
      <c r="P20" s="17"/>
      <c r="Q20" s="16"/>
      <c r="R20" s="17"/>
    </row>
    <row r="21" spans="2:18" ht="13.5" thickBot="1">
      <c r="B21" s="15" t="s">
        <v>101</v>
      </c>
      <c r="C21" s="17"/>
      <c r="D21" s="16"/>
      <c r="E21" s="17"/>
      <c r="F21" s="16"/>
      <c r="G21" s="17"/>
      <c r="H21" s="16"/>
      <c r="I21" s="17"/>
      <c r="K21" s="15" t="s">
        <v>101</v>
      </c>
      <c r="L21" s="17"/>
      <c r="M21" s="16"/>
      <c r="N21" s="17"/>
      <c r="O21" s="16"/>
      <c r="P21" s="17"/>
      <c r="Q21" s="16"/>
      <c r="R21" s="17"/>
    </row>
    <row r="22" spans="2:18" ht="13.5" thickBot="1">
      <c r="B22" s="15" t="s">
        <v>102</v>
      </c>
      <c r="C22" s="17"/>
      <c r="D22" s="16"/>
      <c r="E22" s="17"/>
      <c r="F22" s="16"/>
      <c r="G22" s="17"/>
      <c r="H22" s="16"/>
      <c r="I22" s="17"/>
      <c r="K22" s="15" t="s">
        <v>102</v>
      </c>
      <c r="L22" s="17"/>
      <c r="M22" s="16"/>
      <c r="N22" s="17"/>
      <c r="O22" s="16"/>
      <c r="P22" s="17"/>
      <c r="Q22" s="16"/>
      <c r="R22" s="17"/>
    </row>
    <row r="23" spans="2:18" ht="13.5" thickBot="1">
      <c r="B23" s="15" t="s">
        <v>103</v>
      </c>
      <c r="C23" s="17"/>
      <c r="D23" s="16"/>
      <c r="E23" s="17"/>
      <c r="F23" s="16"/>
      <c r="G23" s="17"/>
      <c r="H23" s="16"/>
      <c r="I23" s="17"/>
      <c r="K23" s="15" t="s">
        <v>103</v>
      </c>
      <c r="L23" s="17"/>
      <c r="M23" s="16"/>
      <c r="N23" s="17"/>
      <c r="O23" s="16"/>
      <c r="P23" s="17"/>
      <c r="Q23" s="16"/>
      <c r="R23" s="17"/>
    </row>
    <row r="24" spans="2:18" ht="13.5" thickBot="1">
      <c r="B24" s="15" t="s">
        <v>104</v>
      </c>
      <c r="C24" s="17"/>
      <c r="D24" s="16"/>
      <c r="E24" s="17"/>
      <c r="F24" s="16"/>
      <c r="G24" s="17"/>
      <c r="H24" s="16"/>
      <c r="I24" s="17"/>
      <c r="K24" s="15" t="s">
        <v>104</v>
      </c>
      <c r="L24" s="17"/>
      <c r="M24" s="16"/>
      <c r="N24" s="17"/>
      <c r="O24" s="16"/>
      <c r="P24" s="17"/>
      <c r="Q24" s="16"/>
      <c r="R24" s="17"/>
    </row>
    <row r="25" spans="2:18" ht="13.5" thickBot="1">
      <c r="B25" s="372" t="s">
        <v>105</v>
      </c>
      <c r="C25" s="17"/>
      <c r="D25" s="16"/>
      <c r="E25" s="17"/>
      <c r="F25" s="16"/>
      <c r="G25" s="17"/>
      <c r="H25" s="16"/>
      <c r="I25" s="17"/>
      <c r="K25" s="22" t="s">
        <v>105</v>
      </c>
      <c r="L25" s="17"/>
      <c r="M25" s="16"/>
      <c r="N25" s="17"/>
      <c r="O25" s="16"/>
      <c r="P25" s="17"/>
      <c r="Q25" s="16"/>
      <c r="R25" s="17"/>
    </row>
  </sheetData>
  <phoneticPr fontId="4" type="noConversion"/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R62"/>
  <sheetViews>
    <sheetView showGridLines="0" showZeros="0" topLeftCell="A30" zoomScale="130" zoomScaleNormal="130" workbookViewId="0">
      <selection activeCell="C47" sqref="C47:D47"/>
    </sheetView>
  </sheetViews>
  <sheetFormatPr baseColWidth="10" defaultRowHeight="12.75"/>
  <cols>
    <col min="1" max="1" width="3.28515625" customWidth="1"/>
    <col min="2" max="2" width="55.7109375" customWidth="1"/>
    <col min="11" max="11" width="47.85546875" bestFit="1" customWidth="1"/>
  </cols>
  <sheetData>
    <row r="2" spans="1:18">
      <c r="B2" s="30" t="s">
        <v>211</v>
      </c>
    </row>
    <row r="3" spans="1:18" ht="13.5" thickBot="1">
      <c r="B3" s="217"/>
      <c r="C3" s="217"/>
      <c r="D3" s="217"/>
      <c r="E3" s="217"/>
      <c r="F3" s="217"/>
      <c r="G3" s="217"/>
      <c r="H3" s="217"/>
      <c r="I3" s="217"/>
      <c r="K3" s="217"/>
      <c r="L3" s="217"/>
      <c r="M3" s="217"/>
      <c r="N3" s="217"/>
      <c r="O3" s="217"/>
      <c r="P3" s="217"/>
      <c r="Q3" s="217"/>
      <c r="R3" s="217"/>
    </row>
    <row r="4" spans="1:18" ht="71.25" customHeight="1">
      <c r="A4" s="76"/>
      <c r="B4" s="383" t="s">
        <v>396</v>
      </c>
      <c r="C4" s="384" t="s">
        <v>83</v>
      </c>
      <c r="D4" s="384" t="s">
        <v>84</v>
      </c>
      <c r="E4" s="384" t="s">
        <v>85</v>
      </c>
      <c r="F4" s="384" t="s">
        <v>38</v>
      </c>
      <c r="G4" s="384" t="s">
        <v>86</v>
      </c>
      <c r="H4" s="384" t="s">
        <v>87</v>
      </c>
      <c r="I4" s="385" t="s">
        <v>88</v>
      </c>
      <c r="J4" s="386"/>
      <c r="K4" s="383" t="s">
        <v>397</v>
      </c>
      <c r="L4" s="384" t="s">
        <v>83</v>
      </c>
      <c r="M4" s="384" t="s">
        <v>84</v>
      </c>
      <c r="N4" s="384" t="s">
        <v>85</v>
      </c>
      <c r="O4" s="384" t="s">
        <v>38</v>
      </c>
      <c r="P4" s="384" t="s">
        <v>86</v>
      </c>
      <c r="Q4" s="384" t="s">
        <v>87</v>
      </c>
      <c r="R4" s="385" t="s">
        <v>88</v>
      </c>
    </row>
    <row r="5" spans="1:18">
      <c r="A5" s="76"/>
      <c r="B5" s="375" t="s">
        <v>39</v>
      </c>
      <c r="C5" s="138"/>
      <c r="D5" s="138"/>
      <c r="E5" s="138"/>
      <c r="F5" s="138"/>
      <c r="G5" s="138"/>
      <c r="H5" s="138"/>
      <c r="I5" s="381"/>
      <c r="J5" s="386"/>
      <c r="K5" s="375" t="s">
        <v>39</v>
      </c>
      <c r="L5" s="138"/>
      <c r="M5" s="138"/>
      <c r="N5" s="138"/>
      <c r="O5" s="138"/>
      <c r="P5" s="138"/>
      <c r="Q5" s="138"/>
      <c r="R5" s="381"/>
    </row>
    <row r="6" spans="1:18">
      <c r="A6" s="76"/>
      <c r="B6" s="23" t="s">
        <v>383</v>
      </c>
      <c r="C6" s="138"/>
      <c r="D6" s="138"/>
      <c r="E6" s="138"/>
      <c r="F6" s="138"/>
      <c r="G6" s="138"/>
      <c r="H6" s="138"/>
      <c r="I6" s="381"/>
      <c r="J6" s="386"/>
      <c r="K6" s="23" t="s">
        <v>383</v>
      </c>
      <c r="L6" s="138"/>
      <c r="M6" s="138"/>
      <c r="N6" s="138"/>
      <c r="O6" s="138"/>
      <c r="P6" s="138"/>
      <c r="Q6" s="138"/>
      <c r="R6" s="381"/>
    </row>
    <row r="7" spans="1:18">
      <c r="A7" s="76"/>
      <c r="B7" s="23" t="s">
        <v>106</v>
      </c>
      <c r="C7" s="138"/>
      <c r="D7" s="138"/>
      <c r="E7" s="138"/>
      <c r="F7" s="138"/>
      <c r="G7" s="138"/>
      <c r="H7" s="138"/>
      <c r="I7" s="381"/>
      <c r="J7" s="386"/>
      <c r="K7" s="23" t="s">
        <v>106</v>
      </c>
      <c r="L7" s="138"/>
      <c r="M7" s="138"/>
      <c r="N7" s="138"/>
      <c r="O7" s="138"/>
      <c r="P7" s="138"/>
      <c r="Q7" s="138"/>
      <c r="R7" s="381"/>
    </row>
    <row r="8" spans="1:18">
      <c r="A8" s="76"/>
      <c r="B8" s="375" t="s">
        <v>40</v>
      </c>
      <c r="C8" s="138"/>
      <c r="D8" s="138"/>
      <c r="E8" s="138"/>
      <c r="F8" s="138"/>
      <c r="G8" s="138"/>
      <c r="H8" s="138"/>
      <c r="I8" s="381"/>
      <c r="J8" s="386"/>
      <c r="K8" s="375" t="s">
        <v>40</v>
      </c>
      <c r="L8" s="138"/>
      <c r="M8" s="138"/>
      <c r="N8" s="138"/>
      <c r="O8" s="138"/>
      <c r="P8" s="138"/>
      <c r="Q8" s="138"/>
      <c r="R8" s="381"/>
    </row>
    <row r="9" spans="1:18">
      <c r="A9" s="76"/>
      <c r="B9" s="23" t="s">
        <v>107</v>
      </c>
      <c r="C9" s="209"/>
      <c r="D9" s="138"/>
      <c r="E9" s="138"/>
      <c r="F9" s="138"/>
      <c r="G9" s="138"/>
      <c r="H9" s="138"/>
      <c r="I9" s="381"/>
      <c r="J9" s="386"/>
      <c r="K9" s="23" t="s">
        <v>107</v>
      </c>
      <c r="L9" s="209"/>
      <c r="M9" s="138"/>
      <c r="N9" s="138"/>
      <c r="O9" s="138"/>
      <c r="P9" s="138"/>
      <c r="Q9" s="138"/>
      <c r="R9" s="381"/>
    </row>
    <row r="10" spans="1:18">
      <c r="A10" s="76"/>
      <c r="B10" s="376" t="s">
        <v>487</v>
      </c>
      <c r="C10" s="138"/>
      <c r="D10" s="138"/>
      <c r="E10" s="138"/>
      <c r="F10" s="138"/>
      <c r="G10" s="138"/>
      <c r="H10" s="138"/>
      <c r="I10" s="381"/>
      <c r="J10" s="386"/>
      <c r="K10" s="376" t="s">
        <v>487</v>
      </c>
      <c r="L10" s="138"/>
      <c r="M10" s="138"/>
      <c r="N10" s="138"/>
      <c r="O10" s="138"/>
      <c r="P10" s="138"/>
      <c r="Q10" s="138"/>
      <c r="R10" s="381"/>
    </row>
    <row r="11" spans="1:18">
      <c r="A11" s="76"/>
      <c r="B11" s="376" t="s">
        <v>108</v>
      </c>
      <c r="C11" s="138"/>
      <c r="D11" s="138"/>
      <c r="E11" s="138"/>
      <c r="F11" s="138"/>
      <c r="G11" s="138"/>
      <c r="H11" s="138"/>
      <c r="I11" s="381"/>
      <c r="J11" s="386"/>
      <c r="K11" s="376" t="s">
        <v>108</v>
      </c>
      <c r="L11" s="138"/>
      <c r="M11" s="138"/>
      <c r="N11" s="138"/>
      <c r="O11" s="138"/>
      <c r="P11" s="138"/>
      <c r="Q11" s="138"/>
      <c r="R11" s="381"/>
    </row>
    <row r="12" spans="1:18">
      <c r="A12" s="76"/>
      <c r="B12" s="23" t="s">
        <v>488</v>
      </c>
      <c r="C12" s="138"/>
      <c r="D12" s="138"/>
      <c r="E12" s="138"/>
      <c r="F12" s="138"/>
      <c r="G12" s="138"/>
      <c r="H12" s="138"/>
      <c r="I12" s="381"/>
      <c r="J12" s="386"/>
      <c r="K12" s="23" t="s">
        <v>488</v>
      </c>
      <c r="L12" s="138"/>
      <c r="M12" s="138"/>
      <c r="N12" s="138"/>
      <c r="O12" s="138"/>
      <c r="P12" s="138"/>
      <c r="Q12" s="138"/>
      <c r="R12" s="381"/>
    </row>
    <row r="13" spans="1:18">
      <c r="A13" s="76"/>
      <c r="B13" s="23" t="s">
        <v>489</v>
      </c>
      <c r="C13" s="138"/>
      <c r="D13" s="138"/>
      <c r="E13" s="138"/>
      <c r="F13" s="138"/>
      <c r="G13" s="138"/>
      <c r="H13" s="138"/>
      <c r="I13" s="381"/>
      <c r="J13" s="386"/>
      <c r="K13" s="23" t="s">
        <v>489</v>
      </c>
      <c r="L13" s="138"/>
      <c r="M13" s="138"/>
      <c r="N13" s="138"/>
      <c r="O13" s="138"/>
      <c r="P13" s="138"/>
      <c r="Q13" s="138"/>
      <c r="R13" s="381"/>
    </row>
    <row r="14" spans="1:18">
      <c r="A14" s="76"/>
      <c r="B14" s="377" t="s">
        <v>385</v>
      </c>
      <c r="C14" s="138"/>
      <c r="D14" s="138"/>
      <c r="E14" s="138"/>
      <c r="F14" s="138"/>
      <c r="G14" s="138"/>
      <c r="H14" s="138"/>
      <c r="I14" s="381"/>
      <c r="J14" s="386"/>
      <c r="K14" s="377" t="s">
        <v>385</v>
      </c>
      <c r="L14" s="138"/>
      <c r="M14" s="138"/>
      <c r="N14" s="138"/>
      <c r="O14" s="138"/>
      <c r="P14" s="138"/>
      <c r="Q14" s="138"/>
      <c r="R14" s="381"/>
    </row>
    <row r="15" spans="1:18">
      <c r="A15" s="76"/>
      <c r="B15" s="377" t="s">
        <v>386</v>
      </c>
      <c r="C15" s="138"/>
      <c r="D15" s="138"/>
      <c r="E15" s="138"/>
      <c r="F15" s="138"/>
      <c r="G15" s="138"/>
      <c r="H15" s="138"/>
      <c r="I15" s="381"/>
      <c r="J15" s="386"/>
      <c r="K15" s="377" t="s">
        <v>386</v>
      </c>
      <c r="L15" s="138"/>
      <c r="M15" s="138"/>
      <c r="N15" s="138"/>
      <c r="O15" s="138"/>
      <c r="P15" s="138"/>
      <c r="Q15" s="138"/>
      <c r="R15" s="381"/>
    </row>
    <row r="16" spans="1:18">
      <c r="A16" s="76"/>
      <c r="B16" s="23" t="s">
        <v>109</v>
      </c>
      <c r="C16" s="138"/>
      <c r="D16" s="138"/>
      <c r="E16" s="138"/>
      <c r="F16" s="138"/>
      <c r="G16" s="138"/>
      <c r="H16" s="138"/>
      <c r="I16" s="381"/>
      <c r="J16" s="386"/>
      <c r="K16" s="23" t="s">
        <v>109</v>
      </c>
      <c r="L16" s="138"/>
      <c r="M16" s="138"/>
      <c r="N16" s="138"/>
      <c r="O16" s="138"/>
      <c r="P16" s="138"/>
      <c r="Q16" s="138"/>
      <c r="R16" s="381"/>
    </row>
    <row r="17" spans="1:18">
      <c r="A17" s="76"/>
      <c r="B17" s="378" t="s">
        <v>41</v>
      </c>
      <c r="C17" s="138"/>
      <c r="D17" s="138"/>
      <c r="E17" s="138"/>
      <c r="F17" s="138"/>
      <c r="G17" s="138"/>
      <c r="H17" s="138"/>
      <c r="I17" s="381"/>
      <c r="J17" s="386"/>
      <c r="K17" s="378" t="s">
        <v>41</v>
      </c>
      <c r="L17" s="138"/>
      <c r="M17" s="138"/>
      <c r="N17" s="138"/>
      <c r="O17" s="138"/>
      <c r="P17" s="138"/>
      <c r="Q17" s="138"/>
      <c r="R17" s="381"/>
    </row>
    <row r="18" spans="1:18">
      <c r="A18" s="76"/>
      <c r="B18" s="23" t="s">
        <v>110</v>
      </c>
      <c r="C18" s="138"/>
      <c r="D18" s="138"/>
      <c r="E18" s="138"/>
      <c r="F18" s="138"/>
      <c r="G18" s="138"/>
      <c r="H18" s="138"/>
      <c r="I18" s="381"/>
      <c r="J18" s="386"/>
      <c r="K18" s="23" t="s">
        <v>110</v>
      </c>
      <c r="L18" s="138"/>
      <c r="M18" s="138"/>
      <c r="N18" s="138"/>
      <c r="O18" s="138"/>
      <c r="P18" s="138"/>
      <c r="Q18" s="138"/>
      <c r="R18" s="381"/>
    </row>
    <row r="19" spans="1:18">
      <c r="A19" s="76"/>
      <c r="B19" s="23" t="s">
        <v>389</v>
      </c>
      <c r="C19" s="138"/>
      <c r="D19" s="138"/>
      <c r="E19" s="138"/>
      <c r="F19" s="138"/>
      <c r="G19" s="138"/>
      <c r="H19" s="138"/>
      <c r="I19" s="381"/>
      <c r="J19" s="386"/>
      <c r="K19" s="23" t="s">
        <v>389</v>
      </c>
      <c r="L19" s="138"/>
      <c r="M19" s="138"/>
      <c r="N19" s="138"/>
      <c r="O19" s="138"/>
      <c r="P19" s="138"/>
      <c r="Q19" s="138"/>
      <c r="R19" s="381"/>
    </row>
    <row r="20" spans="1:18">
      <c r="A20" s="76"/>
      <c r="B20" s="23" t="s">
        <v>388</v>
      </c>
      <c r="C20" s="138"/>
      <c r="D20" s="138"/>
      <c r="E20" s="138"/>
      <c r="F20" s="138"/>
      <c r="G20" s="138"/>
      <c r="H20" s="138"/>
      <c r="I20" s="381"/>
      <c r="J20" s="386"/>
      <c r="K20" s="23" t="s">
        <v>388</v>
      </c>
      <c r="L20" s="138"/>
      <c r="M20" s="138"/>
      <c r="N20" s="138"/>
      <c r="O20" s="138"/>
      <c r="P20" s="138"/>
      <c r="Q20" s="138"/>
      <c r="R20" s="381"/>
    </row>
    <row r="21" spans="1:18">
      <c r="A21" s="76"/>
      <c r="B21" s="23" t="s">
        <v>387</v>
      </c>
      <c r="C21" s="138"/>
      <c r="D21" s="138"/>
      <c r="E21" s="138"/>
      <c r="F21" s="138"/>
      <c r="G21" s="138"/>
      <c r="H21" s="138"/>
      <c r="I21" s="381"/>
      <c r="J21" s="386"/>
      <c r="K21" s="23" t="s">
        <v>387</v>
      </c>
      <c r="L21" s="138"/>
      <c r="M21" s="138"/>
      <c r="N21" s="138"/>
      <c r="O21" s="138"/>
      <c r="P21" s="138"/>
      <c r="Q21" s="138"/>
      <c r="R21" s="381"/>
    </row>
    <row r="22" spans="1:18">
      <c r="A22" s="76"/>
      <c r="B22" s="23" t="s">
        <v>111</v>
      </c>
      <c r="C22" s="138"/>
      <c r="D22" s="138"/>
      <c r="E22" s="138"/>
      <c r="F22" s="138"/>
      <c r="G22" s="138"/>
      <c r="H22" s="138"/>
      <c r="I22" s="381"/>
      <c r="J22" s="386"/>
      <c r="K22" s="23" t="s">
        <v>111</v>
      </c>
      <c r="L22" s="138"/>
      <c r="M22" s="138"/>
      <c r="N22" s="138"/>
      <c r="O22" s="138"/>
      <c r="P22" s="138"/>
      <c r="Q22" s="138"/>
      <c r="R22" s="381"/>
    </row>
    <row r="23" spans="1:18">
      <c r="A23" s="76"/>
      <c r="B23" s="378" t="s">
        <v>42</v>
      </c>
      <c r="C23" s="138"/>
      <c r="D23" s="138"/>
      <c r="E23" s="138"/>
      <c r="F23" s="138"/>
      <c r="G23" s="138"/>
      <c r="H23" s="138"/>
      <c r="I23" s="381"/>
      <c r="J23" s="386"/>
      <c r="K23" s="378" t="s">
        <v>42</v>
      </c>
      <c r="L23" s="138"/>
      <c r="M23" s="138"/>
      <c r="N23" s="138"/>
      <c r="O23" s="138"/>
      <c r="P23" s="138"/>
      <c r="Q23" s="138"/>
      <c r="R23" s="381"/>
    </row>
    <row r="24" spans="1:18">
      <c r="A24" s="76"/>
      <c r="B24" s="23" t="s">
        <v>112</v>
      </c>
      <c r="C24" s="209"/>
      <c r="D24" s="138"/>
      <c r="E24" s="138"/>
      <c r="F24" s="138"/>
      <c r="G24" s="138"/>
      <c r="H24" s="138"/>
      <c r="I24" s="381"/>
      <c r="J24" s="386"/>
      <c r="K24" s="23" t="s">
        <v>112</v>
      </c>
      <c r="L24" s="209"/>
      <c r="M24" s="138"/>
      <c r="N24" s="138"/>
      <c r="O24" s="138"/>
      <c r="P24" s="138"/>
      <c r="Q24" s="138"/>
      <c r="R24" s="381"/>
    </row>
    <row r="25" spans="1:18">
      <c r="A25" s="76"/>
      <c r="B25" s="23" t="s">
        <v>389</v>
      </c>
      <c r="C25" s="138"/>
      <c r="D25" s="138"/>
      <c r="E25" s="138"/>
      <c r="F25" s="138"/>
      <c r="G25" s="138"/>
      <c r="H25" s="138"/>
      <c r="I25" s="381"/>
      <c r="J25" s="386"/>
      <c r="K25" s="23" t="s">
        <v>389</v>
      </c>
      <c r="L25" s="138"/>
      <c r="M25" s="138"/>
      <c r="N25" s="138"/>
      <c r="O25" s="138"/>
      <c r="P25" s="138"/>
      <c r="Q25" s="138"/>
      <c r="R25" s="381"/>
    </row>
    <row r="26" spans="1:18">
      <c r="A26" s="76"/>
      <c r="B26" s="23" t="s">
        <v>388</v>
      </c>
      <c r="C26" s="138"/>
      <c r="D26" s="138"/>
      <c r="E26" s="138"/>
      <c r="F26" s="138"/>
      <c r="G26" s="138"/>
      <c r="H26" s="138"/>
      <c r="I26" s="381"/>
      <c r="J26" s="386"/>
      <c r="K26" s="23" t="s">
        <v>388</v>
      </c>
      <c r="L26" s="138"/>
      <c r="M26" s="138"/>
      <c r="N26" s="138"/>
      <c r="O26" s="138"/>
      <c r="P26" s="138"/>
      <c r="Q26" s="138"/>
      <c r="R26" s="381"/>
    </row>
    <row r="27" spans="1:18" s="455" customFormat="1">
      <c r="A27" s="76"/>
      <c r="B27" s="23" t="s">
        <v>387</v>
      </c>
      <c r="C27" s="138"/>
      <c r="D27" s="138"/>
      <c r="E27" s="138"/>
      <c r="F27" s="138"/>
      <c r="G27" s="138"/>
      <c r="H27" s="138"/>
      <c r="I27" s="381"/>
      <c r="J27" s="386"/>
      <c r="K27" s="23" t="s">
        <v>387</v>
      </c>
      <c r="L27" s="138"/>
      <c r="M27" s="138"/>
      <c r="N27" s="138"/>
      <c r="O27" s="138"/>
      <c r="P27" s="138"/>
      <c r="Q27" s="138"/>
      <c r="R27" s="381"/>
    </row>
    <row r="28" spans="1:18">
      <c r="A28" s="76"/>
      <c r="B28" s="377" t="s">
        <v>391</v>
      </c>
      <c r="C28" s="138"/>
      <c r="D28" s="138"/>
      <c r="E28" s="138"/>
      <c r="F28" s="138"/>
      <c r="G28" s="138"/>
      <c r="H28" s="138"/>
      <c r="I28" s="381"/>
      <c r="J28" s="386"/>
      <c r="K28" s="377" t="s">
        <v>391</v>
      </c>
      <c r="L28" s="138"/>
      <c r="M28" s="138"/>
      <c r="N28" s="138"/>
      <c r="O28" s="138"/>
      <c r="P28" s="138"/>
      <c r="Q28" s="138"/>
      <c r="R28" s="381"/>
    </row>
    <row r="29" spans="1:18">
      <c r="A29" s="76"/>
      <c r="B29" s="377" t="s">
        <v>390</v>
      </c>
      <c r="C29" s="138"/>
      <c r="D29" s="138"/>
      <c r="E29" s="138"/>
      <c r="F29" s="138"/>
      <c r="G29" s="138"/>
      <c r="H29" s="138"/>
      <c r="I29" s="381"/>
      <c r="J29" s="386"/>
      <c r="K29" s="377" t="s">
        <v>390</v>
      </c>
      <c r="L29" s="138"/>
      <c r="M29" s="138"/>
      <c r="N29" s="138"/>
      <c r="O29" s="138"/>
      <c r="P29" s="138"/>
      <c r="Q29" s="138"/>
      <c r="R29" s="381"/>
    </row>
    <row r="30" spans="1:18">
      <c r="A30" s="76"/>
      <c r="B30" s="23" t="s">
        <v>392</v>
      </c>
      <c r="C30" s="138"/>
      <c r="D30" s="138"/>
      <c r="E30" s="138"/>
      <c r="F30" s="138"/>
      <c r="G30" s="138"/>
      <c r="H30" s="138"/>
      <c r="I30" s="381"/>
      <c r="J30" s="386"/>
      <c r="K30" s="23" t="s">
        <v>392</v>
      </c>
      <c r="L30" s="138"/>
      <c r="M30" s="138"/>
      <c r="N30" s="138"/>
      <c r="O30" s="138"/>
      <c r="P30" s="138"/>
      <c r="Q30" s="138"/>
      <c r="R30" s="381"/>
    </row>
    <row r="31" spans="1:18" ht="13.5" thickBot="1">
      <c r="A31" s="76"/>
      <c r="B31" s="379" t="s">
        <v>393</v>
      </c>
      <c r="C31" s="380"/>
      <c r="D31" s="380"/>
      <c r="E31" s="380"/>
      <c r="F31" s="380"/>
      <c r="G31" s="380"/>
      <c r="H31" s="380"/>
      <c r="I31" s="382"/>
      <c r="J31" s="386"/>
      <c r="K31" s="379" t="s">
        <v>393</v>
      </c>
      <c r="L31" s="380"/>
      <c r="M31" s="380"/>
      <c r="N31" s="380"/>
      <c r="O31" s="380"/>
      <c r="P31" s="380"/>
      <c r="Q31" s="380"/>
      <c r="R31" s="382"/>
    </row>
    <row r="32" spans="1:18">
      <c r="A32" s="5"/>
      <c r="B32" s="374" t="s">
        <v>384</v>
      </c>
      <c r="K32" s="374" t="s">
        <v>384</v>
      </c>
      <c r="L32" s="373"/>
      <c r="M32" s="373"/>
      <c r="N32" s="373"/>
      <c r="O32" s="373"/>
      <c r="P32" s="373"/>
      <c r="Q32" s="373"/>
      <c r="R32" s="373"/>
    </row>
    <row r="34" spans="2:4" ht="13.5" thickBot="1"/>
    <row r="35" spans="2:4" ht="13.5" thickBot="1">
      <c r="B35" s="141" t="s">
        <v>398</v>
      </c>
      <c r="C35" s="490" t="s">
        <v>361</v>
      </c>
      <c r="D35" s="490" t="s">
        <v>360</v>
      </c>
    </row>
    <row r="36" spans="2:4" ht="13.5" thickBot="1">
      <c r="B36" s="4" t="s">
        <v>113</v>
      </c>
      <c r="C36" s="27"/>
      <c r="D36" s="27"/>
    </row>
    <row r="37" spans="2:4" ht="13.5" thickBot="1">
      <c r="B37" s="143" t="s">
        <v>490</v>
      </c>
      <c r="C37" s="6"/>
      <c r="D37" s="6"/>
    </row>
    <row r="38" spans="2:4" ht="13.5" thickBot="1">
      <c r="B38" s="4" t="s">
        <v>250</v>
      </c>
      <c r="C38" s="6"/>
      <c r="D38" s="6"/>
    </row>
    <row r="39" spans="2:4" ht="13.5" thickBot="1">
      <c r="B39" s="4" t="s">
        <v>251</v>
      </c>
      <c r="C39" s="6"/>
      <c r="D39" s="6"/>
    </row>
    <row r="40" spans="2:4" ht="13.5" thickBot="1">
      <c r="B40" s="143" t="s">
        <v>491</v>
      </c>
      <c r="C40" s="6"/>
      <c r="D40" s="6"/>
    </row>
    <row r="41" spans="2:4" ht="13.5" thickBot="1">
      <c r="B41" s="143" t="s">
        <v>492</v>
      </c>
      <c r="C41" s="6"/>
      <c r="D41" s="6"/>
    </row>
    <row r="42" spans="2:4" ht="13.5" thickBot="1">
      <c r="B42" s="4" t="s">
        <v>2</v>
      </c>
      <c r="C42" s="6"/>
      <c r="D42" s="6"/>
    </row>
    <row r="43" spans="2:4" ht="13.5" thickBot="1">
      <c r="B43" s="7" t="s">
        <v>3</v>
      </c>
      <c r="C43" s="6"/>
      <c r="D43" s="6"/>
    </row>
    <row r="44" spans="2:4">
      <c r="B44" s="24"/>
      <c r="C44" s="24"/>
      <c r="D44" s="24"/>
    </row>
    <row r="45" spans="2:4">
      <c r="B45" s="24"/>
      <c r="C45" s="24"/>
      <c r="D45" s="24"/>
    </row>
    <row r="46" spans="2:4" ht="13.5" thickBot="1">
      <c r="B46" s="24"/>
      <c r="C46" s="24"/>
      <c r="D46" s="24"/>
    </row>
    <row r="47" spans="2:4" ht="23.25" thickBot="1">
      <c r="B47" s="29" t="s">
        <v>399</v>
      </c>
      <c r="C47" s="490" t="s">
        <v>361</v>
      </c>
      <c r="D47" s="490" t="s">
        <v>360</v>
      </c>
    </row>
    <row r="48" spans="2:4" ht="13.5" thickBot="1">
      <c r="B48" s="4" t="s">
        <v>113</v>
      </c>
      <c r="C48" s="27"/>
      <c r="D48" s="27"/>
    </row>
    <row r="49" spans="1:7" ht="13.5" thickBot="1">
      <c r="B49" s="143" t="s">
        <v>493</v>
      </c>
      <c r="C49" s="2"/>
      <c r="D49" s="2"/>
    </row>
    <row r="50" spans="1:7" ht="13.5" thickBot="1">
      <c r="B50" s="4" t="s">
        <v>4</v>
      </c>
      <c r="C50" s="2"/>
      <c r="D50" s="2"/>
    </row>
    <row r="51" spans="1:7" ht="13.5" thickBot="1">
      <c r="B51" s="4" t="s">
        <v>5</v>
      </c>
      <c r="C51" s="2"/>
      <c r="D51" s="2"/>
    </row>
    <row r="52" spans="1:7" ht="13.5" thickBot="1">
      <c r="B52" s="143" t="s">
        <v>491</v>
      </c>
      <c r="C52" s="2"/>
      <c r="D52" s="2"/>
    </row>
    <row r="53" spans="1:7" ht="13.5" thickBot="1">
      <c r="B53" s="143" t="s">
        <v>492</v>
      </c>
      <c r="C53" s="2"/>
      <c r="D53" s="2"/>
    </row>
    <row r="54" spans="1:7" ht="13.5" thickBot="1">
      <c r="B54" s="4" t="s">
        <v>2</v>
      </c>
      <c r="C54" s="2"/>
      <c r="D54" s="2"/>
    </row>
    <row r="55" spans="1:7" ht="13.5" thickBot="1">
      <c r="B55" s="7" t="s">
        <v>3</v>
      </c>
      <c r="C55" s="2"/>
      <c r="D55" s="2"/>
    </row>
    <row r="57" spans="1:7">
      <c r="B57" s="77"/>
      <c r="C57" s="77"/>
      <c r="D57" s="77"/>
    </row>
    <row r="58" spans="1:7">
      <c r="B58" s="77"/>
      <c r="C58" s="77"/>
      <c r="D58" s="77"/>
    </row>
    <row r="61" spans="1:7">
      <c r="A61" s="77"/>
      <c r="E61" s="77"/>
      <c r="F61" s="77"/>
      <c r="G61" s="77"/>
    </row>
    <row r="62" spans="1:7">
      <c r="A62" s="77"/>
      <c r="E62" s="77"/>
      <c r="F62" s="77"/>
      <c r="G62" s="77"/>
    </row>
  </sheetData>
  <phoneticPr fontId="4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2:D12"/>
  <sheetViews>
    <sheetView showGridLines="0" showZeros="0" workbookViewId="0">
      <selection activeCell="G17" sqref="G17"/>
    </sheetView>
  </sheetViews>
  <sheetFormatPr baseColWidth="10" defaultRowHeight="12.75"/>
  <cols>
    <col min="1" max="1" width="3.7109375" customWidth="1"/>
    <col min="2" max="2" width="78.42578125" customWidth="1"/>
    <col min="3" max="3" width="13.140625" customWidth="1"/>
    <col min="4" max="4" width="13.42578125" customWidth="1"/>
    <col min="5" max="5" width="13.5703125" customWidth="1"/>
  </cols>
  <sheetData>
    <row r="2" spans="2:4">
      <c r="B2" s="130" t="s">
        <v>252</v>
      </c>
      <c r="C2" s="179"/>
      <c r="D2" s="179"/>
    </row>
    <row r="3" spans="2:4" ht="13.5" thickBot="1">
      <c r="B3" s="24"/>
    </row>
    <row r="4" spans="2:4">
      <c r="B4" s="388" t="s">
        <v>514</v>
      </c>
      <c r="C4" s="358" t="s">
        <v>361</v>
      </c>
      <c r="D4" s="359" t="s">
        <v>360</v>
      </c>
    </row>
    <row r="5" spans="2:4">
      <c r="B5" s="129" t="s">
        <v>494</v>
      </c>
      <c r="C5" s="387"/>
      <c r="D5" s="389"/>
    </row>
    <row r="6" spans="2:4">
      <c r="B6" s="129" t="s">
        <v>495</v>
      </c>
      <c r="C6" s="387"/>
      <c r="D6" s="389"/>
    </row>
    <row r="7" spans="2:4">
      <c r="B7" s="129" t="s">
        <v>6</v>
      </c>
      <c r="C7" s="387"/>
      <c r="D7" s="389"/>
    </row>
    <row r="8" spans="2:4">
      <c r="B8" s="129" t="s">
        <v>496</v>
      </c>
      <c r="C8" s="387"/>
      <c r="D8" s="389"/>
    </row>
    <row r="9" spans="2:4">
      <c r="B9" s="129" t="s">
        <v>7</v>
      </c>
      <c r="C9" s="387"/>
      <c r="D9" s="389"/>
    </row>
    <row r="10" spans="2:4">
      <c r="B10" s="129" t="s">
        <v>8</v>
      </c>
      <c r="C10" s="387"/>
      <c r="D10" s="389"/>
    </row>
    <row r="11" spans="2:4">
      <c r="B11" s="129" t="s">
        <v>497</v>
      </c>
      <c r="C11" s="387"/>
      <c r="D11" s="389"/>
    </row>
    <row r="12" spans="2:4" ht="13.5" thickBot="1">
      <c r="B12" s="390" t="s">
        <v>9</v>
      </c>
      <c r="C12" s="391">
        <f>SUM(C5:C11)</f>
        <v>0</v>
      </c>
      <c r="D12" s="392">
        <f>SUM(D5:D11)</f>
        <v>0</v>
      </c>
    </row>
  </sheetData>
  <phoneticPr fontId="4" type="noConversion"/>
  <pageMargins left="0.75" right="0.75" top="1" bottom="1" header="0" footer="0"/>
  <pageSetup paperSize="9" orientation="portrait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B3:D25"/>
  <sheetViews>
    <sheetView showGridLines="0" showZeros="0" topLeftCell="A4" zoomScale="130" zoomScaleNormal="130" workbookViewId="0">
      <selection activeCell="G27" sqref="G27"/>
    </sheetView>
  </sheetViews>
  <sheetFormatPr baseColWidth="10" defaultRowHeight="11.25"/>
  <cols>
    <col min="1" max="1" width="3.28515625" style="1" customWidth="1"/>
    <col min="2" max="2" width="80.28515625" style="1" customWidth="1"/>
    <col min="3" max="16384" width="11.42578125" style="1"/>
  </cols>
  <sheetData>
    <row r="3" spans="2:4">
      <c r="B3" s="131" t="s">
        <v>219</v>
      </c>
    </row>
    <row r="4" spans="2:4" ht="12" thickBot="1"/>
    <row r="5" spans="2:4" ht="12" thickBot="1">
      <c r="B5" s="9" t="s">
        <v>58</v>
      </c>
      <c r="C5" s="21" t="s">
        <v>400</v>
      </c>
      <c r="D5" s="21" t="s">
        <v>401</v>
      </c>
    </row>
    <row r="6" spans="2:4" ht="12" thickBot="1">
      <c r="B6" s="136" t="s">
        <v>59</v>
      </c>
      <c r="C6" s="173"/>
      <c r="D6" s="173"/>
    </row>
    <row r="7" spans="2:4" ht="12" thickBot="1">
      <c r="B7" s="12" t="s">
        <v>60</v>
      </c>
      <c r="C7" s="174"/>
      <c r="D7" s="175"/>
    </row>
    <row r="8" spans="2:4" ht="12" thickBot="1">
      <c r="B8" s="12" t="s">
        <v>61</v>
      </c>
      <c r="C8" s="176"/>
      <c r="D8" s="176"/>
    </row>
    <row r="9" spans="2:4" ht="12" thickBot="1">
      <c r="B9" s="12" t="s">
        <v>62</v>
      </c>
      <c r="C9" s="177"/>
      <c r="D9" s="177"/>
    </row>
    <row r="10" spans="2:4" ht="12" thickBot="1">
      <c r="B10" s="12" t="s">
        <v>63</v>
      </c>
      <c r="C10" s="175"/>
      <c r="D10" s="175"/>
    </row>
    <row r="11" spans="2:4" ht="12" thickBot="1">
      <c r="B11" s="12" t="s">
        <v>64</v>
      </c>
      <c r="C11" s="176"/>
      <c r="D11" s="176"/>
    </row>
    <row r="12" spans="2:4" ht="12" thickBot="1">
      <c r="B12" s="133" t="s">
        <v>65</v>
      </c>
      <c r="C12" s="176"/>
      <c r="D12" s="176"/>
    </row>
    <row r="13" spans="2:4" ht="12" thickBot="1">
      <c r="B13" s="133" t="s">
        <v>66</v>
      </c>
      <c r="C13" s="175"/>
      <c r="D13" s="175"/>
    </row>
    <row r="14" spans="2:4" ht="12" thickBot="1">
      <c r="B14" s="12" t="s">
        <v>498</v>
      </c>
      <c r="C14" s="176"/>
      <c r="D14" s="176"/>
    </row>
    <row r="15" spans="2:4" ht="12" thickBot="1">
      <c r="B15" s="143" t="s">
        <v>499</v>
      </c>
      <c r="C15" s="176"/>
      <c r="D15" s="176"/>
    </row>
    <row r="16" spans="2:4" ht="12" thickBot="1">
      <c r="B16" s="143" t="s">
        <v>502</v>
      </c>
      <c r="C16" s="176"/>
      <c r="D16" s="176"/>
    </row>
    <row r="17" spans="2:4" ht="12" thickBot="1">
      <c r="B17" s="143" t="s">
        <v>500</v>
      </c>
      <c r="C17" s="176"/>
      <c r="D17" s="176"/>
    </row>
    <row r="18" spans="2:4" ht="12" thickBot="1">
      <c r="B18" s="143" t="s">
        <v>503</v>
      </c>
      <c r="C18" s="176"/>
      <c r="D18" s="176"/>
    </row>
    <row r="19" spans="2:4" ht="12" thickBot="1">
      <c r="B19" s="143" t="s">
        <v>504</v>
      </c>
      <c r="C19" s="176"/>
      <c r="D19" s="176"/>
    </row>
    <row r="20" spans="2:4" ht="13.5" customHeight="1" thickBot="1">
      <c r="B20" s="8" t="s">
        <v>505</v>
      </c>
      <c r="C20" s="176"/>
      <c r="D20" s="176"/>
    </row>
    <row r="21" spans="2:4" ht="13.5" customHeight="1" thickBot="1">
      <c r="B21" s="143" t="s">
        <v>506</v>
      </c>
      <c r="C21" s="176"/>
      <c r="D21" s="176"/>
    </row>
    <row r="22" spans="2:4" ht="13.5" customHeight="1" thickBot="1">
      <c r="B22" s="143" t="s">
        <v>501</v>
      </c>
      <c r="C22" s="413">
        <f>SUM(C15:C21)</f>
        <v>0</v>
      </c>
      <c r="D22" s="413">
        <f>SUM(D15:D21)</f>
        <v>0</v>
      </c>
    </row>
    <row r="23" spans="2:4" ht="12" thickBot="1">
      <c r="B23" s="12" t="s">
        <v>67</v>
      </c>
      <c r="C23" s="132"/>
      <c r="D23" s="132"/>
    </row>
    <row r="24" spans="2:4" ht="12" thickBot="1">
      <c r="B24" s="133" t="s">
        <v>68</v>
      </c>
      <c r="C24" s="132"/>
      <c r="D24" s="132"/>
    </row>
    <row r="25" spans="2:4" ht="12" thickBot="1">
      <c r="B25" s="137" t="s">
        <v>69</v>
      </c>
      <c r="C25" s="132"/>
      <c r="D25" s="132"/>
    </row>
  </sheetData>
  <phoneticPr fontId="4" type="noConversion"/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"/>
  <sheetViews>
    <sheetView workbookViewId="0">
      <selection activeCell="F23" sqref="F23"/>
    </sheetView>
  </sheetViews>
  <sheetFormatPr baseColWidth="10" defaultRowHeight="12.75"/>
  <cols>
    <col min="1" max="1" width="11.42578125" style="77"/>
    <col min="2" max="2" width="63.28515625" style="77" customWidth="1"/>
    <col min="3" max="16384" width="11.42578125" style="77"/>
  </cols>
  <sheetData>
    <row r="1" spans="1:8">
      <c r="B1" s="142" t="s">
        <v>253</v>
      </c>
    </row>
    <row r="2" spans="1:8" ht="13.5" thickBot="1">
      <c r="B2" s="393"/>
      <c r="C2" s="394"/>
      <c r="D2" s="395"/>
      <c r="E2" s="396"/>
      <c r="F2" s="396"/>
    </row>
    <row r="3" spans="1:8">
      <c r="A3" s="291"/>
      <c r="B3" s="610"/>
      <c r="C3" s="612" t="s">
        <v>254</v>
      </c>
      <c r="D3" s="613"/>
      <c r="E3" s="613"/>
      <c r="F3" s="614"/>
    </row>
    <row r="4" spans="1:8">
      <c r="A4" s="291"/>
      <c r="B4" s="610"/>
      <c r="C4" s="615"/>
      <c r="D4" s="616"/>
      <c r="E4" s="616"/>
      <c r="F4" s="617"/>
    </row>
    <row r="5" spans="1:8">
      <c r="A5" s="291"/>
      <c r="B5" s="610"/>
      <c r="C5" s="616" t="s">
        <v>361</v>
      </c>
      <c r="D5" s="616"/>
      <c r="E5" s="616" t="s">
        <v>360</v>
      </c>
      <c r="F5" s="617"/>
    </row>
    <row r="6" spans="1:8">
      <c r="A6" s="291"/>
      <c r="B6" s="611"/>
      <c r="C6" s="397" t="s">
        <v>82</v>
      </c>
      <c r="D6" s="397" t="s">
        <v>255</v>
      </c>
      <c r="E6" s="397" t="s">
        <v>82</v>
      </c>
      <c r="F6" s="398" t="s">
        <v>255</v>
      </c>
    </row>
    <row r="7" spans="1:8">
      <c r="A7" s="291"/>
      <c r="B7" s="399" t="s">
        <v>402</v>
      </c>
      <c r="C7" s="400"/>
      <c r="D7" s="401"/>
      <c r="E7" s="400"/>
      <c r="F7" s="402"/>
    </row>
    <row r="8" spans="1:8" ht="15.75" customHeight="1">
      <c r="A8" s="291"/>
      <c r="B8" s="403" t="s">
        <v>403</v>
      </c>
      <c r="C8" s="404"/>
      <c r="D8" s="401"/>
      <c r="E8" s="404"/>
      <c r="F8" s="402"/>
    </row>
    <row r="9" spans="1:8">
      <c r="A9" s="291"/>
      <c r="B9" s="403" t="s">
        <v>404</v>
      </c>
      <c r="C9" s="405"/>
      <c r="D9" s="406"/>
      <c r="E9" s="405"/>
      <c r="F9" s="407"/>
      <c r="H9" s="203"/>
    </row>
    <row r="10" spans="1:8">
      <c r="A10" s="291"/>
      <c r="B10" s="408" t="s">
        <v>405</v>
      </c>
      <c r="C10" s="409"/>
      <c r="D10" s="410">
        <v>100</v>
      </c>
      <c r="E10" s="409"/>
      <c r="F10" s="411">
        <v>100</v>
      </c>
    </row>
    <row r="11" spans="1:8" ht="13.5" thickBot="1">
      <c r="A11" s="291"/>
      <c r="B11" s="412" t="s">
        <v>256</v>
      </c>
      <c r="C11" s="305"/>
      <c r="D11" s="305"/>
      <c r="E11" s="305"/>
      <c r="F11" s="290"/>
    </row>
  </sheetData>
  <mergeCells count="4">
    <mergeCell ref="B3:B6"/>
    <mergeCell ref="C3:F4"/>
    <mergeCell ref="C5:D5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O126"/>
  <sheetViews>
    <sheetView showGridLines="0" showZeros="0" tabSelected="1" topLeftCell="F68" workbookViewId="0">
      <selection activeCell="F18" sqref="F18"/>
    </sheetView>
  </sheetViews>
  <sheetFormatPr baseColWidth="10" defaultRowHeight="16.5"/>
  <cols>
    <col min="1" max="1" width="4.140625" style="453" customWidth="1"/>
    <col min="2" max="2" width="57.85546875" style="146" customWidth="1"/>
    <col min="3" max="4" width="21.28515625" style="146" bestFit="1" customWidth="1"/>
    <col min="5" max="5" width="23.42578125" style="146" customWidth="1"/>
    <col min="6" max="6" width="3.7109375" style="146" bestFit="1" customWidth="1"/>
    <col min="7" max="7" width="51.5703125" style="146" customWidth="1"/>
    <col min="8" max="8" width="14.42578125" style="146" customWidth="1"/>
    <col min="9" max="9" width="14.85546875" style="146" customWidth="1"/>
    <col min="10" max="10" width="25.42578125" style="146" customWidth="1"/>
    <col min="11" max="16384" width="11.42578125" style="146"/>
  </cols>
  <sheetData>
    <row r="2" spans="2:5" ht="17.25" thickBot="1"/>
    <row r="3" spans="2:5" ht="17.25" thickBot="1">
      <c r="B3" s="496" t="s">
        <v>283</v>
      </c>
      <c r="C3" s="497"/>
      <c r="D3" s="498"/>
    </row>
    <row r="4" spans="2:5">
      <c r="C4" s="147"/>
      <c r="D4" s="147"/>
    </row>
    <row r="5" spans="2:5">
      <c r="B5" s="146" t="s">
        <v>282</v>
      </c>
      <c r="C5" s="147"/>
      <c r="D5" s="147"/>
    </row>
    <row r="6" spans="2:5">
      <c r="B6" s="146" t="s">
        <v>257</v>
      </c>
      <c r="C6" s="147"/>
      <c r="D6" s="147"/>
    </row>
    <row r="7" spans="2:5">
      <c r="B7" s="146" t="s">
        <v>258</v>
      </c>
      <c r="C7" s="147"/>
      <c r="D7" s="147"/>
    </row>
    <row r="8" spans="2:5">
      <c r="C8" s="147"/>
      <c r="D8" s="147"/>
    </row>
    <row r="9" spans="2:5" ht="17.25" thickBot="1">
      <c r="C9" s="147"/>
      <c r="D9" s="147"/>
    </row>
    <row r="10" spans="2:5" ht="17.25" thickBot="1">
      <c r="B10" s="148" t="s">
        <v>126</v>
      </c>
      <c r="C10" s="149" t="s">
        <v>406</v>
      </c>
      <c r="D10" s="150" t="s">
        <v>407</v>
      </c>
    </row>
    <row r="11" spans="2:5">
      <c r="B11" s="151" t="s">
        <v>129</v>
      </c>
      <c r="C11" s="152">
        <f>+BALANCE!K11</f>
        <v>-75326</v>
      </c>
      <c r="D11" s="152">
        <f>+BALANCE!L11</f>
        <v>2249136</v>
      </c>
      <c r="E11" s="153"/>
    </row>
    <row r="12" spans="2:5" ht="17.25" thickBot="1">
      <c r="B12" s="154" t="s">
        <v>132</v>
      </c>
      <c r="C12" s="155">
        <f>+ECPN!P39</f>
        <v>-75326</v>
      </c>
      <c r="D12" s="156">
        <f>+ECPN!P27</f>
        <v>2249136</v>
      </c>
      <c r="E12" s="157"/>
    </row>
    <row r="13" spans="2:5" ht="17.25" thickBot="1">
      <c r="B13" s="158" t="s">
        <v>277</v>
      </c>
      <c r="C13" s="159" t="str">
        <f>IF(AND(C11=0,C12=0),"Todos son cero: OK",IF(OR(AND(C11&lt;&gt;0,C12&lt;&gt;0,C11=C12)),"Todos son iguales: OK", "Valores distintos: ERROR"))</f>
        <v>Todos son iguales: OK</v>
      </c>
      <c r="D13" s="160" t="str">
        <f>IF(AND(D11=0,D12=0),"Todos son cero: OK",IF(OR(AND(D11&lt;&gt;0,D12&lt;&gt;0,D11=D12)),"Todos son iguales: OK", "Valores distintos: ERROR"))</f>
        <v>Todos son iguales: OK</v>
      </c>
      <c r="E13" s="157"/>
    </row>
    <row r="14" spans="2:5" ht="17.25" thickBot="1">
      <c r="B14" s="161"/>
      <c r="C14" s="162"/>
      <c r="D14" s="162"/>
      <c r="E14" s="157"/>
    </row>
    <row r="15" spans="2:5">
      <c r="B15" s="442" t="s">
        <v>130</v>
      </c>
      <c r="C15" s="163" t="s">
        <v>410</v>
      </c>
      <c r="D15" s="163" t="s">
        <v>411</v>
      </c>
    </row>
    <row r="16" spans="2:5" ht="17.25" thickBot="1">
      <c r="B16" s="441"/>
      <c r="C16" s="440" t="str">
        <f>C10</f>
        <v>31/12/X</v>
      </c>
      <c r="D16" s="440" t="str">
        <f>D10</f>
        <v>31/12/X-1</v>
      </c>
    </row>
    <row r="17" spans="2:5">
      <c r="B17" s="151" t="s">
        <v>131</v>
      </c>
      <c r="C17" s="152">
        <f>+PYG!D38</f>
        <v>-2119845</v>
      </c>
      <c r="D17" s="152">
        <f>+PYG!E38</f>
        <v>-527446</v>
      </c>
    </row>
    <row r="18" spans="2:5" ht="17.25" thickBot="1">
      <c r="B18" s="154" t="s">
        <v>132</v>
      </c>
      <c r="C18" s="155">
        <f>+ECPN!L28</f>
        <v>-2119843</v>
      </c>
      <c r="D18" s="156">
        <f>+ECPN!L13</f>
        <v>-527445</v>
      </c>
    </row>
    <row r="19" spans="2:5" ht="17.25" thickBot="1">
      <c r="B19" s="158" t="s">
        <v>277</v>
      </c>
      <c r="C19" s="159" t="str">
        <f>IF(AND(C17=0,C18=0),"Todos son cero: OK",IF(OR(AND(C17&lt;&gt;0,C18&lt;&gt;0,C17=C18)),"Todos son iguales: OK", "Valores distintos: ERROR"))</f>
        <v>Valores distintos: ERROR</v>
      </c>
      <c r="D19" s="160" t="str">
        <f>IF(AND(D17=0,D18=0),"Todos son cero: OK",IF(OR(AND(D17&lt;&gt;0,D18&lt;&gt;0,D17=D18)),"Todos son iguales: OK", "Valores distintos: ERROR"))</f>
        <v>Valores distintos: ERROR</v>
      </c>
    </row>
    <row r="20" spans="2:5" ht="17.25" thickBot="1">
      <c r="B20" s="161"/>
      <c r="C20" s="162"/>
      <c r="D20" s="162"/>
    </row>
    <row r="21" spans="2:5" ht="17.25" thickBot="1">
      <c r="B21" s="148" t="s">
        <v>133</v>
      </c>
      <c r="C21" s="149" t="str">
        <f>+C10</f>
        <v>31/12/X</v>
      </c>
      <c r="D21" s="150" t="s">
        <v>407</v>
      </c>
    </row>
    <row r="22" spans="2:5">
      <c r="B22" s="151" t="s">
        <v>127</v>
      </c>
      <c r="C22" s="152">
        <f>+BALANCE!E31</f>
        <v>5480396</v>
      </c>
      <c r="D22" s="152">
        <f>+BALANCE!F31</f>
        <v>7888672</v>
      </c>
    </row>
    <row r="23" spans="2:5" ht="17.25" thickBot="1">
      <c r="B23" s="154" t="s">
        <v>128</v>
      </c>
      <c r="C23" s="155">
        <f>+BALANCE!K50</f>
        <v>5480394</v>
      </c>
      <c r="D23" s="156">
        <f>+BALANCE!L50</f>
        <v>7888669</v>
      </c>
    </row>
    <row r="24" spans="2:5" ht="17.25" thickBot="1">
      <c r="B24" s="158" t="s">
        <v>277</v>
      </c>
      <c r="C24" s="159" t="str">
        <f>IF(AND(C22=0,C23=0),"Todos son cero: OK",IF(OR(AND(C22&lt;&gt;0,C23&lt;&gt;0,C22=C23)),"Todos son iguales: OK", "Valores distintos: ERROR"))</f>
        <v>Valores distintos: ERROR</v>
      </c>
      <c r="D24" s="160" t="str">
        <f>IF(AND(D22=0,D23=0),"Todos son cero: OK",IF(OR(AND(D22&lt;&gt;0,D23&lt;&gt;0,D22=D23)),"Todos son iguales: OK", "Valores distintos: ERROR"))</f>
        <v>Valores distintos: ERROR</v>
      </c>
    </row>
    <row r="25" spans="2:5" ht="17.25" thickBot="1">
      <c r="B25" s="161"/>
      <c r="C25" s="162"/>
      <c r="D25" s="162"/>
    </row>
    <row r="26" spans="2:5" ht="17.25" thickBot="1">
      <c r="B26" s="148" t="s">
        <v>220</v>
      </c>
      <c r="C26" s="149" t="s">
        <v>406</v>
      </c>
    </row>
    <row r="27" spans="2:5">
      <c r="B27" s="151" t="s">
        <v>221</v>
      </c>
      <c r="C27" s="152">
        <f>+'NOTA 3 Dist Rdos'!C6</f>
        <v>-2119843</v>
      </c>
    </row>
    <row r="28" spans="2:5" ht="17.25" thickBot="1">
      <c r="B28" s="154" t="s">
        <v>222</v>
      </c>
      <c r="C28" s="155">
        <f>+PYG!D38</f>
        <v>-2119845</v>
      </c>
    </row>
    <row r="29" spans="2:5" ht="17.25" thickBot="1">
      <c r="B29" s="158" t="s">
        <v>277</v>
      </c>
      <c r="C29" s="159" t="str">
        <f>IF(AND(C27=0,C28=0),"Todos son cero: OK",IF(OR(AND(C27&lt;&gt;0,C28&lt;&gt;0,C27=C28)),"Todos son iguales: OK", "Valores distintos: ERROR"))</f>
        <v>Valores distintos: ERROR</v>
      </c>
    </row>
    <row r="30" spans="2:5" ht="17.25" thickBot="1">
      <c r="B30" s="164"/>
      <c r="C30" s="147"/>
      <c r="D30" s="147"/>
    </row>
    <row r="31" spans="2:5" ht="17.25" thickBot="1">
      <c r="B31" s="148" t="s">
        <v>226</v>
      </c>
      <c r="C31" s="149" t="str">
        <f>C10</f>
        <v>31/12/X</v>
      </c>
      <c r="D31" s="150" t="s">
        <v>407</v>
      </c>
    </row>
    <row r="32" spans="2:5">
      <c r="B32" s="151" t="s">
        <v>223</v>
      </c>
      <c r="C32" s="152">
        <f>+'NOTA 5-Inmovilizado'!D45</f>
        <v>1158777</v>
      </c>
      <c r="D32" s="152">
        <f>+'NOTA 5-Inmovilizado'!D44</f>
        <v>1316950</v>
      </c>
      <c r="E32" s="481"/>
    </row>
    <row r="33" spans="2:4" ht="17.25" thickBot="1">
      <c r="B33" s="154" t="s">
        <v>224</v>
      </c>
      <c r="C33" s="155">
        <f>BALANCE!E13</f>
        <v>1158778</v>
      </c>
      <c r="D33" s="155">
        <f>BALANCE!F13</f>
        <v>1316951</v>
      </c>
    </row>
    <row r="34" spans="2:4" ht="17.25" thickBot="1">
      <c r="B34" s="158" t="s">
        <v>277</v>
      </c>
      <c r="C34" s="159" t="str">
        <f>IF(AND(C32=0,C33=0),"Todos son cero: OK",IF(OR(AND(C32&lt;&gt;0,C33&lt;&gt;0,C32=C33)),"Todos son iguales: OK", "Valores distintos: ERROR"))</f>
        <v>Valores distintos: ERROR</v>
      </c>
      <c r="D34" s="160" t="str">
        <f>IF(AND(D32=0,D33=0),"Todos son cero: OK",IF(OR(AND(D32&lt;&gt;0,D33&lt;&gt;0,D32=D33)),"Todos son iguales: OK", "Valores distintos: ERROR"))</f>
        <v>Valores distintos: ERROR</v>
      </c>
    </row>
    <row r="35" spans="2:4" ht="17.25" thickBot="1">
      <c r="B35" s="164"/>
      <c r="C35" s="147"/>
      <c r="D35" s="147"/>
    </row>
    <row r="36" spans="2:4" ht="17.25" thickBot="1">
      <c r="B36" s="148" t="s">
        <v>228</v>
      </c>
      <c r="C36" s="149" t="str">
        <f>C10</f>
        <v>31/12/X</v>
      </c>
      <c r="D36" s="150" t="s">
        <v>407</v>
      </c>
    </row>
    <row r="37" spans="2:4">
      <c r="B37" s="151" t="s">
        <v>223</v>
      </c>
      <c r="C37" s="152">
        <f>'NOTA 5-Inmovilizado'!E45</f>
        <v>332164</v>
      </c>
      <c r="D37" s="152">
        <f>'NOTA 5-Inmovilizado'!E44</f>
        <v>4207</v>
      </c>
    </row>
    <row r="38" spans="2:4" ht="17.25" thickBot="1">
      <c r="B38" s="154" t="s">
        <v>224</v>
      </c>
      <c r="C38" s="155">
        <f>BALANCE!E14</f>
        <v>332164</v>
      </c>
      <c r="D38" s="156">
        <f>BALANCE!F14</f>
        <v>4207</v>
      </c>
    </row>
    <row r="39" spans="2:4" ht="17.25" thickBot="1">
      <c r="B39" s="158" t="s">
        <v>277</v>
      </c>
      <c r="C39" s="159" t="str">
        <f>IF(AND(C37=0,C38=0),"Todos son cero: OK",IF(OR(AND(C37&lt;&gt;0,C38&lt;&gt;0,C37=C38)),"Todos son iguales: OK", "Valores distintos: ERROR"))</f>
        <v>Todos son iguales: OK</v>
      </c>
      <c r="D39" s="160" t="str">
        <f>IF(AND(D37=0,D38=0),"Todos son cero: OK",IF(OR(AND(D37&lt;&gt;0,D38&lt;&gt;0,D37=D38)),"Todos son iguales: OK", "Valores distintos: ERROR"))</f>
        <v>Todos son iguales: OK</v>
      </c>
    </row>
    <row r="40" spans="2:4" ht="17.25" thickBot="1">
      <c r="B40" s="164"/>
      <c r="C40" s="147"/>
      <c r="D40" s="147"/>
    </row>
    <row r="41" spans="2:4" ht="17.25" thickBot="1">
      <c r="B41" s="148" t="s">
        <v>229</v>
      </c>
      <c r="C41" s="149" t="str">
        <f>C36</f>
        <v>31/12/X</v>
      </c>
      <c r="D41" s="150" t="s">
        <v>407</v>
      </c>
    </row>
    <row r="42" spans="2:4">
      <c r="B42" s="151" t="s">
        <v>223</v>
      </c>
      <c r="C42" s="152">
        <f>'NOTA 5-Inmovilizado'!C45</f>
        <v>0</v>
      </c>
      <c r="D42" s="152">
        <f>'NOTA 5-Inmovilizado'!C44</f>
        <v>0</v>
      </c>
    </row>
    <row r="43" spans="2:4" ht="17.25" thickBot="1">
      <c r="B43" s="154" t="s">
        <v>224</v>
      </c>
      <c r="C43" s="155">
        <f>BALANCE!E12</f>
        <v>0</v>
      </c>
      <c r="D43" s="155">
        <f>BALANCE!F12</f>
        <v>0</v>
      </c>
    </row>
    <row r="44" spans="2:4" ht="17.25" thickBot="1">
      <c r="B44" s="158" t="s">
        <v>277</v>
      </c>
      <c r="C44" s="159" t="str">
        <f>IF(AND(C42=0,C43=0),"Todos son cero: OK",IF(OR(AND(C42&lt;&gt;0,C43&lt;&gt;0,C42=C43)),"Todos son iguales: OK", "Valores distintos: ERROR"))</f>
        <v>Todos son cero: OK</v>
      </c>
      <c r="D44" s="160" t="str">
        <f>IF(AND(D42=0,D43=0),"Todos son cero: OK",IF(OR(AND(D42&lt;&gt;0,D43&lt;&gt;0,D42=D43)),"Todos son iguales: OK", "Valores distintos: ERROR"))</f>
        <v>Todos son cero: OK</v>
      </c>
    </row>
    <row r="45" spans="2:4" ht="17.25" thickBot="1">
      <c r="B45" s="164"/>
      <c r="C45" s="147"/>
      <c r="D45" s="147"/>
    </row>
    <row r="46" spans="2:4" ht="17.25" thickBot="1">
      <c r="B46" s="148" t="s">
        <v>419</v>
      </c>
      <c r="C46" s="149" t="str">
        <f>C41</f>
        <v>31/12/X</v>
      </c>
      <c r="D46" s="150" t="s">
        <v>407</v>
      </c>
    </row>
    <row r="47" spans="2:4">
      <c r="B47" s="165" t="s">
        <v>417</v>
      </c>
      <c r="C47" s="152">
        <f>'NOTA 5-Inmovilizado'!C12</f>
        <v>0</v>
      </c>
      <c r="D47" s="152">
        <f>+'NOTA 5-Inmovilizado'!C30</f>
        <v>0</v>
      </c>
    </row>
    <row r="48" spans="2:4">
      <c r="B48" s="166" t="s">
        <v>418</v>
      </c>
      <c r="C48" s="152">
        <f>'NOTA 5-Inmovilizado'!D12</f>
        <v>-177809</v>
      </c>
      <c r="D48" s="152">
        <f>'NOTA 5-Inmovilizado'!D30</f>
        <v>-190405</v>
      </c>
    </row>
    <row r="49" spans="2:5">
      <c r="B49" s="166" t="s">
        <v>309</v>
      </c>
      <c r="C49" s="152">
        <f>+'NOTA 5-Inmovilizado'!E12</f>
        <v>0</v>
      </c>
      <c r="D49" s="152">
        <f>'NOTA 5-Inmovilizado'!E30</f>
        <v>0</v>
      </c>
    </row>
    <row r="50" spans="2:5">
      <c r="B50" s="167" t="s">
        <v>227</v>
      </c>
      <c r="C50" s="168">
        <f>C47+C48+C49</f>
        <v>-177809</v>
      </c>
      <c r="D50" s="168">
        <f>D47+D48+D49</f>
        <v>-190405</v>
      </c>
      <c r="E50" s="146" t="s">
        <v>259</v>
      </c>
    </row>
    <row r="51" spans="2:5" ht="17.25" thickBot="1">
      <c r="B51" s="167" t="s">
        <v>225</v>
      </c>
      <c r="C51" s="168">
        <f>+PYG!D18</f>
        <v>-167971</v>
      </c>
      <c r="D51" s="168">
        <f>PYG!E18</f>
        <v>-190405</v>
      </c>
    </row>
    <row r="52" spans="2:5" ht="17.25" thickBot="1">
      <c r="B52" s="158" t="s">
        <v>277</v>
      </c>
      <c r="C52" s="159" t="str">
        <f>IF(AND(C50=0,C51=0),"Todos son cero: OK",IF(OR(AND(C50&lt;&gt;0,C51&lt;&gt;0,C50=C51)),"Todos son iguales: OK", "Valores distintos: ERROR"))</f>
        <v>Valores distintos: ERROR</v>
      </c>
      <c r="D52" s="160" t="str">
        <f>IF(AND(D50=0,D51=0),"Todos son cero: OK",IF(OR(AND(D50&lt;&gt;0,D51&lt;&gt;0,D50=D51)),"Todos son iguales: OK", "Valores distintos: ERROR"))</f>
        <v>Todos son iguales: OK</v>
      </c>
    </row>
    <row r="53" spans="2:5" ht="17.25" thickBot="1">
      <c r="C53" s="147"/>
      <c r="D53" s="147"/>
    </row>
    <row r="54" spans="2:5" ht="17.25" thickBot="1">
      <c r="B54" s="148" t="s">
        <v>230</v>
      </c>
      <c r="C54" s="149" t="str">
        <f>+C46</f>
        <v>31/12/X</v>
      </c>
      <c r="D54" s="150" t="s">
        <v>407</v>
      </c>
    </row>
    <row r="55" spans="2:5">
      <c r="B55" s="151" t="s">
        <v>129</v>
      </c>
      <c r="C55" s="152">
        <f>BALANCE!K28</f>
        <v>1230210</v>
      </c>
      <c r="D55" s="152">
        <f>BALANCE!L28</f>
        <v>520000</v>
      </c>
    </row>
    <row r="56" spans="2:5" ht="17.25" thickBot="1">
      <c r="B56" s="154" t="s">
        <v>432</v>
      </c>
      <c r="C56" s="155">
        <f>+'Nota 7 - Pasivos Fiancieros'!F10</f>
        <v>1230210</v>
      </c>
      <c r="D56" s="156">
        <f>+'Nota 7 - Pasivos Fiancieros'!F17</f>
        <v>520000</v>
      </c>
    </row>
    <row r="57" spans="2:5" ht="17.25" thickBot="1">
      <c r="B57" s="158" t="s">
        <v>277</v>
      </c>
      <c r="C57" s="159" t="str">
        <f>IF(AND(C55=0,C56=0),"Todos son cero: OK",IF(OR(AND(C55&lt;&gt;0,C56&lt;&gt;0,C55=C56)),"Todos son iguales: OK", "Valores distintos: ERROR"))</f>
        <v>Todos son iguales: OK</v>
      </c>
      <c r="D57" s="160" t="str">
        <f>IF(AND(D55=0,D56=0),"Todos son cero: OK",IF(OR(AND(D55&lt;&gt;0,D56&lt;&gt;0,D55=D56)),"Todos son iguales: OK", "Valores distintos: ERROR"))</f>
        <v>Todos son iguales: OK</v>
      </c>
    </row>
    <row r="58" spans="2:5" ht="17.25" thickBot="1">
      <c r="C58" s="147"/>
      <c r="D58" s="147"/>
    </row>
    <row r="59" spans="2:5" ht="17.25" thickBot="1">
      <c r="B59" s="148" t="s">
        <v>231</v>
      </c>
      <c r="C59" s="149" t="str">
        <f>C54</f>
        <v>31/12/X</v>
      </c>
      <c r="D59" s="150" t="s">
        <v>407</v>
      </c>
    </row>
    <row r="60" spans="2:5">
      <c r="B60" s="151" t="s">
        <v>129</v>
      </c>
      <c r="C60" s="152">
        <f>BALANCE!K39</f>
        <v>1292231</v>
      </c>
      <c r="D60" s="152">
        <f>BALANCE!L39</f>
        <v>1935898</v>
      </c>
    </row>
    <row r="61" spans="2:5" ht="17.25" thickBot="1">
      <c r="B61" s="154" t="s">
        <v>432</v>
      </c>
      <c r="C61" s="155">
        <f>+'Nota 7 - Pasivos Fiancieros'!F26</f>
        <v>1292231</v>
      </c>
      <c r="D61" s="156">
        <f>+'Nota 7 - Pasivos Fiancieros'!F33</f>
        <v>1935898</v>
      </c>
    </row>
    <row r="62" spans="2:5" ht="17.25" thickBot="1">
      <c r="B62" s="158" t="s">
        <v>277</v>
      </c>
      <c r="C62" s="159" t="str">
        <f>IF(AND(C60=0,C61=0),"Todos son cero: OK",IF(OR(AND(C60&lt;&gt;0,C61&lt;&gt;0,C60=C61)),"Todos son iguales: OK", "Valores distintos: ERROR"))</f>
        <v>Todos son iguales: OK</v>
      </c>
      <c r="D62" s="160" t="str">
        <f>IF(AND(D60=0,D61=0),"Todos son cero: OK",IF(OR(AND(D60&lt;&gt;0,D61&lt;&gt;0,D60=D61)),"Todos son iguales: OK", "Valores distintos: ERROR"))</f>
        <v>Todos son iguales: OK</v>
      </c>
    </row>
    <row r="63" spans="2:5" ht="17.25" thickBot="1">
      <c r="C63" s="147"/>
      <c r="D63" s="147"/>
    </row>
    <row r="64" spans="2:5" ht="17.25" thickBot="1">
      <c r="B64" s="148" t="s">
        <v>430</v>
      </c>
      <c r="C64" s="149" t="str">
        <f>C59</f>
        <v>31/12/X</v>
      </c>
      <c r="D64" s="150" t="s">
        <v>407</v>
      </c>
    </row>
    <row r="65" spans="2:15">
      <c r="B65" s="151" t="s">
        <v>129</v>
      </c>
      <c r="C65" s="152">
        <f>+BALANCE!K29+BALANCE!K30</f>
        <v>317899</v>
      </c>
      <c r="D65" s="152">
        <f>+BALANCE!L29+BALANCE!L30</f>
        <v>445481</v>
      </c>
    </row>
    <row r="66" spans="2:15" ht="17.25" thickBot="1">
      <c r="B66" s="154" t="s">
        <v>432</v>
      </c>
      <c r="C66" s="155">
        <f>+'Nota 7 - Pasivos Fiancieros'!G10+'Nota 7 - Pasivos Fiancieros'!H10</f>
        <v>317899</v>
      </c>
      <c r="D66" s="156">
        <f>+'Nota 7 - Pasivos Fiancieros'!G17+'Nota 7 - Pasivos Fiancieros'!H17</f>
        <v>445481</v>
      </c>
    </row>
    <row r="67" spans="2:15" ht="17.25" thickBot="1">
      <c r="B67" s="158" t="s">
        <v>277</v>
      </c>
      <c r="C67" s="159" t="str">
        <f>IF(AND(C65=0,C66=0),"Todos son cero: OK",IF(OR(AND(C65&lt;&gt;0,C66&lt;&gt;0,C65=C66)),"Todos son iguales: OK", "Valores distintos: ERROR"))</f>
        <v>Todos son iguales: OK</v>
      </c>
      <c r="D67" s="160" t="str">
        <f>IF(AND(D65=0,D66=0),"Todos son cero: OK",IF(OR(AND(D65&lt;&gt;0,D66&lt;&gt;0,D65=D66)),"Todos son iguales: OK", "Valores distintos: ERROR"))</f>
        <v>Todos son iguales: OK</v>
      </c>
    </row>
    <row r="68" spans="2:15" ht="17.25" thickBot="1">
      <c r="C68" s="147"/>
      <c r="D68" s="147"/>
    </row>
    <row r="69" spans="2:15" ht="17.25" thickBot="1">
      <c r="B69" s="148" t="s">
        <v>431</v>
      </c>
      <c r="C69" s="149" t="str">
        <f>C64</f>
        <v>31/12/X</v>
      </c>
      <c r="D69" s="150" t="s">
        <v>407</v>
      </c>
    </row>
    <row r="70" spans="2:15">
      <c r="B70" s="151" t="s">
        <v>129</v>
      </c>
      <c r="C70" s="152">
        <f>+BALANCE!K40+BALANCE!K41</f>
        <v>1316421</v>
      </c>
      <c r="D70" s="152">
        <f>+BALANCE!L40+BALANCE!L41</f>
        <v>1294060</v>
      </c>
    </row>
    <row r="71" spans="2:15" ht="17.25" thickBot="1">
      <c r="B71" s="154" t="s">
        <v>432</v>
      </c>
      <c r="C71" s="155">
        <f>+'Nota 7 - Pasivos Fiancieros'!G26+'Nota 7 - Pasivos Fiancieros'!H26</f>
        <v>1316421</v>
      </c>
      <c r="D71" s="156">
        <f>+'Nota 7 - Pasivos Fiancieros'!G33+'Nota 7 - Pasivos Fiancieros'!H33</f>
        <v>1294060</v>
      </c>
    </row>
    <row r="72" spans="2:15" ht="17.25" thickBot="1">
      <c r="B72" s="158" t="s">
        <v>277</v>
      </c>
      <c r="C72" s="159" t="str">
        <f>IF(AND(C70=0,C71=0),"Todos son cero: OK",IF(OR(AND(C70&lt;&gt;0,C71&lt;&gt;0,C70=C71)),"Todos son iguales: OK", "Valores distintos: ERROR"))</f>
        <v>Todos son iguales: OK</v>
      </c>
      <c r="D72" s="160" t="str">
        <f>IF(AND(D70=0,D71=0),"Todos son cero: OK",IF(OR(AND(D70&lt;&gt;0,D71&lt;&gt;0,D70=D71)),"Todos son iguales: OK", "Valores distintos: ERROR"))</f>
        <v>Todos son iguales: OK</v>
      </c>
    </row>
    <row r="73" spans="2:15" ht="17.25" thickBot="1">
      <c r="C73" s="147"/>
      <c r="D73" s="147"/>
    </row>
    <row r="74" spans="2:15" ht="33.75" thickBot="1">
      <c r="B74" s="148" t="s">
        <v>365</v>
      </c>
      <c r="C74" s="149" t="s">
        <v>233</v>
      </c>
      <c r="D74" s="150" t="s">
        <v>232</v>
      </c>
      <c r="E74" s="169" t="s">
        <v>277</v>
      </c>
      <c r="G74" s="148" t="s">
        <v>366</v>
      </c>
      <c r="H74" s="149" t="s">
        <v>233</v>
      </c>
      <c r="I74" s="150" t="s">
        <v>232</v>
      </c>
      <c r="J74" s="169" t="s">
        <v>277</v>
      </c>
    </row>
    <row r="75" spans="2:15" ht="17.25" thickBot="1">
      <c r="B75" s="339" t="s">
        <v>31</v>
      </c>
      <c r="C75" s="170">
        <f>+'Nota 7 - Pasivos Fiancieros'!W41</f>
        <v>2522441</v>
      </c>
      <c r="D75" s="170">
        <f>+BALANCE!K28+BALANCE!K39</f>
        <v>2522441</v>
      </c>
      <c r="E75" s="171" t="str">
        <f t="shared" ref="E75:E84" si="0">IF(AND(C75=0,D75=0),"Todos son cero: OK",IF(OR(AND(C75&lt;&gt;0,D75&lt;&gt;0,C75=D75)),"Todos son iguales: OK", "Valores distintos: ERROR"))</f>
        <v>Todos son iguales: OK</v>
      </c>
      <c r="G75" s="339" t="s">
        <v>31</v>
      </c>
      <c r="H75" s="170">
        <f>+'Nota 7 - Pasivos Fiancieros'!N41</f>
        <v>2455898</v>
      </c>
      <c r="I75" s="170">
        <f>BALANCE!L28+BALANCE!L39</f>
        <v>2455898</v>
      </c>
      <c r="J75" s="171" t="str">
        <f t="shared" ref="J75:J84" si="1">IF(AND(H75=0,I75=0),"Todos son cero: OK",IF(OR(AND(H75&lt;&gt;0,I75&lt;&gt;0,H75=I75)),"Todos son iguales: OK", "Valores distintos: ERROR"))</f>
        <v>Todos son iguales: OK</v>
      </c>
    </row>
    <row r="76" spans="2:15" ht="17.25" thickBot="1">
      <c r="B76" s="341" t="s">
        <v>123</v>
      </c>
      <c r="C76" s="170">
        <f>+'Nota 7 - Pasivos Fiancieros'!W42</f>
        <v>448147</v>
      </c>
      <c r="D76" s="170">
        <f>BALANCE!K29+BALANCE!K40</f>
        <v>448147</v>
      </c>
      <c r="E76" s="171" t="str">
        <f t="shared" si="0"/>
        <v>Todos son iguales: OK</v>
      </c>
      <c r="G76" s="341" t="s">
        <v>123</v>
      </c>
      <c r="H76" s="170">
        <f>+'Nota 7 - Pasivos Fiancieros'!N42</f>
        <v>577433</v>
      </c>
      <c r="I76" s="170">
        <f>+BALANCE!L29+BALANCE!L40</f>
        <v>577433</v>
      </c>
      <c r="J76" s="171" t="str">
        <f t="shared" si="1"/>
        <v>Todos son iguales: OK</v>
      </c>
    </row>
    <row r="77" spans="2:15" ht="17.25" thickBot="1">
      <c r="B77" s="344" t="s">
        <v>372</v>
      </c>
      <c r="C77" s="170">
        <f>+'Nota 7 - Pasivos Fiancieros'!W43</f>
        <v>1186173</v>
      </c>
      <c r="D77" s="170">
        <f>BALANCE!K30+BALANCE!K41</f>
        <v>1186173</v>
      </c>
      <c r="E77" s="171" t="str">
        <f t="shared" si="0"/>
        <v>Todos son iguales: OK</v>
      </c>
      <c r="G77" s="344" t="s">
        <v>372</v>
      </c>
      <c r="H77" s="170">
        <f>+'Nota 7 - Pasivos Fiancieros'!N43</f>
        <v>1162108</v>
      </c>
      <c r="I77" s="170">
        <f>BALANCE!L30+BALANCE!L41</f>
        <v>1162108</v>
      </c>
      <c r="J77" s="171" t="str">
        <f t="shared" si="1"/>
        <v>Todos son iguales: OK</v>
      </c>
    </row>
    <row r="78" spans="2:15" ht="17.25" thickBot="1">
      <c r="B78" s="341" t="s">
        <v>512</v>
      </c>
      <c r="C78" s="170">
        <f>+'Nota 7 - Pasivos Fiancieros'!W44</f>
        <v>0</v>
      </c>
      <c r="D78" s="170">
        <f>+BALANCE!K31+BALANCE!K42</f>
        <v>0</v>
      </c>
      <c r="E78" s="171" t="str">
        <f t="shared" si="0"/>
        <v>Todos son cero: OK</v>
      </c>
      <c r="G78" s="341" t="s">
        <v>512</v>
      </c>
      <c r="H78" s="170">
        <f>+'Nota 7 - Pasivos Fiancieros'!N44</f>
        <v>0</v>
      </c>
      <c r="I78" s="170">
        <f>+BALANCE!L31+BALANCE!L42</f>
        <v>0</v>
      </c>
      <c r="J78" s="171" t="str">
        <f t="shared" si="1"/>
        <v>Todos son cero: OK</v>
      </c>
    </row>
    <row r="79" spans="2:15" ht="17.25" thickBot="1">
      <c r="B79" s="345" t="s">
        <v>124</v>
      </c>
      <c r="C79" s="170">
        <f>+'Nota 7 - Pasivos Fiancieros'!W45</f>
        <v>0</v>
      </c>
      <c r="D79" s="170">
        <f>+BALANCE!K34</f>
        <v>0</v>
      </c>
      <c r="E79" s="171" t="str">
        <f t="shared" si="0"/>
        <v>Todos son cero: OK</v>
      </c>
      <c r="G79" s="345" t="s">
        <v>124</v>
      </c>
      <c r="H79" s="170">
        <f>+'Nota 7 - Pasivos Fiancieros'!N45</f>
        <v>0</v>
      </c>
      <c r="I79" s="170">
        <f>+BALANCE!L34</f>
        <v>0</v>
      </c>
      <c r="J79" s="171" t="str">
        <f t="shared" si="1"/>
        <v>Todos son cero: OK</v>
      </c>
    </row>
    <row r="80" spans="2:15" ht="17.25" thickBot="1">
      <c r="B80" s="345" t="s">
        <v>125</v>
      </c>
      <c r="C80" s="170">
        <f>+'Nota 7 - Pasivos Fiancieros'!W46</f>
        <v>1308879</v>
      </c>
      <c r="D80" s="170">
        <f>SUM(D81:D82)</f>
        <v>1308879</v>
      </c>
      <c r="E80" s="171" t="str">
        <f t="shared" si="0"/>
        <v>Todos son iguales: OK</v>
      </c>
      <c r="G80" s="345" t="s">
        <v>125</v>
      </c>
      <c r="H80" s="170">
        <f>+'Nota 7 - Pasivos Fiancieros'!N46</f>
        <v>1363388</v>
      </c>
      <c r="I80" s="170">
        <f>SUM(I81:I82)</f>
        <v>1363388</v>
      </c>
      <c r="J80" s="171" t="str">
        <f t="shared" si="1"/>
        <v>Todos son iguales: OK</v>
      </c>
      <c r="K80" s="501"/>
      <c r="L80" s="502"/>
      <c r="M80" s="502"/>
      <c r="N80" s="502"/>
      <c r="O80" s="502"/>
    </row>
    <row r="81" spans="2:15" ht="17.25" thickBot="1">
      <c r="B81" s="347" t="s">
        <v>374</v>
      </c>
      <c r="C81" s="170">
        <f>+'Nota 7 - Pasivos Fiancieros'!W47</f>
        <v>1162115</v>
      </c>
      <c r="D81" s="170">
        <f>BALANCE!K44</f>
        <v>1162115</v>
      </c>
      <c r="E81" s="171" t="str">
        <f t="shared" si="0"/>
        <v>Todos son iguales: OK</v>
      </c>
      <c r="G81" s="347" t="s">
        <v>374</v>
      </c>
      <c r="H81" s="170">
        <f>+'Nota 7 - Pasivos Fiancieros'!N47</f>
        <v>1160141</v>
      </c>
      <c r="I81" s="170">
        <f>+BALANCE!L44</f>
        <v>1160141</v>
      </c>
      <c r="J81" s="171" t="str">
        <f t="shared" si="1"/>
        <v>Todos son iguales: OK</v>
      </c>
      <c r="K81" s="501"/>
      <c r="L81" s="502"/>
      <c r="M81" s="502"/>
      <c r="N81" s="502"/>
      <c r="O81" s="502"/>
    </row>
    <row r="82" spans="2:15" ht="17.25" thickBot="1">
      <c r="B82" s="347" t="s">
        <v>375</v>
      </c>
      <c r="C82" s="170">
        <f>+'Nota 7 - Pasivos Fiancieros'!W48</f>
        <v>146764</v>
      </c>
      <c r="D82" s="170">
        <f>BALANCE!K47</f>
        <v>146764</v>
      </c>
      <c r="E82" s="171" t="str">
        <f t="shared" si="0"/>
        <v>Todos son iguales: OK</v>
      </c>
      <c r="G82" s="347" t="s">
        <v>375</v>
      </c>
      <c r="H82" s="170">
        <f>+'Nota 7 - Pasivos Fiancieros'!N48</f>
        <v>203247</v>
      </c>
      <c r="I82" s="170">
        <f>+BALANCE!L47</f>
        <v>203247</v>
      </c>
      <c r="J82" s="171" t="str">
        <f t="shared" si="1"/>
        <v>Todos son iguales: OK</v>
      </c>
      <c r="K82" s="501"/>
      <c r="L82" s="502"/>
      <c r="M82" s="502"/>
      <c r="N82" s="502"/>
      <c r="O82" s="502"/>
    </row>
    <row r="83" spans="2:15" ht="17.25" thickBot="1">
      <c r="B83" s="345" t="s">
        <v>376</v>
      </c>
      <c r="C83" s="170">
        <f>+'Nota 7 - Pasivos Fiancieros'!W49</f>
        <v>0</v>
      </c>
      <c r="D83" s="170">
        <f>+BALANCE!K35+BALANCE!K49</f>
        <v>0</v>
      </c>
      <c r="E83" s="171" t="str">
        <f t="shared" si="0"/>
        <v>Todos son cero: OK</v>
      </c>
      <c r="G83" s="345" t="s">
        <v>376</v>
      </c>
      <c r="H83" s="170">
        <f>+'Nota 7 - Pasivos Fiancieros'!N49</f>
        <v>0</v>
      </c>
      <c r="I83" s="170">
        <f>BALANCE!L35+BALANCE!L49</f>
        <v>0</v>
      </c>
      <c r="J83" s="171" t="str">
        <f t="shared" si="1"/>
        <v>Todos son cero: OK</v>
      </c>
      <c r="K83" s="501"/>
      <c r="L83" s="502"/>
      <c r="M83" s="502"/>
      <c r="N83" s="502"/>
      <c r="O83" s="502"/>
    </row>
    <row r="84" spans="2:15" ht="17.25" thickBot="1">
      <c r="B84" s="348" t="s">
        <v>30</v>
      </c>
      <c r="C84" s="172">
        <f>+'Nota 7 - Pasivos Fiancieros'!W50</f>
        <v>5465640</v>
      </c>
      <c r="D84" s="172">
        <f>D75+D76+D77+D78+D79+D80+D83</f>
        <v>5465640</v>
      </c>
      <c r="E84" s="171" t="str">
        <f t="shared" si="0"/>
        <v>Todos son iguales: OK</v>
      </c>
      <c r="G84" s="443" t="s">
        <v>30</v>
      </c>
      <c r="H84" s="172">
        <f>+'Nota 7 - Pasivos Fiancieros'!N50</f>
        <v>5558827</v>
      </c>
      <c r="I84" s="172">
        <f>I75+I76+I77+I78+I79+I80+I83</f>
        <v>5558827</v>
      </c>
      <c r="J84" s="171" t="str">
        <f t="shared" si="1"/>
        <v>Todos son iguales: OK</v>
      </c>
      <c r="K84" s="501"/>
      <c r="L84" s="502"/>
      <c r="M84" s="502"/>
      <c r="N84" s="502"/>
      <c r="O84" s="502"/>
    </row>
    <row r="86" spans="2:15" ht="17.25" thickBot="1"/>
    <row r="87" spans="2:15" ht="33.75" thickBot="1">
      <c r="B87" s="148" t="s">
        <v>433</v>
      </c>
      <c r="C87" s="149" t="s">
        <v>234</v>
      </c>
      <c r="D87" s="147"/>
    </row>
    <row r="88" spans="2:15">
      <c r="B88" s="151" t="s">
        <v>434</v>
      </c>
      <c r="C88" s="152">
        <f>+'NOTA 6 -Activos Fros (II)'!G44</f>
        <v>0</v>
      </c>
      <c r="D88" s="147"/>
    </row>
    <row r="89" spans="2:15" ht="17.25" thickBot="1">
      <c r="B89" s="154" t="s">
        <v>435</v>
      </c>
      <c r="C89" s="155">
        <f>+'NOTA 6 -Activos Fros (II)'!C53</f>
        <v>0</v>
      </c>
      <c r="D89" s="147"/>
    </row>
    <row r="90" spans="2:15" ht="17.25" thickBot="1">
      <c r="B90" s="158" t="s">
        <v>277</v>
      </c>
      <c r="C90" s="159" t="str">
        <f>IF(AND(C88=0,C89=0),"Todos son cero: OK",IF(OR(AND(C88&lt;&gt;0,C89&lt;&gt;0,C88=C89)),"Todos son iguales: OK", "Valores distintos: ERROR"))</f>
        <v>Todos son cero: OK</v>
      </c>
      <c r="D90" s="147"/>
    </row>
    <row r="91" spans="2:15" ht="17.25" thickBot="1">
      <c r="C91" s="147"/>
      <c r="D91" s="147"/>
    </row>
    <row r="92" spans="2:15" ht="17.25" thickBot="1">
      <c r="B92" s="148" t="s">
        <v>508</v>
      </c>
      <c r="C92" s="149" t="str">
        <f>+C69</f>
        <v>31/12/X</v>
      </c>
      <c r="D92" s="150" t="s">
        <v>407</v>
      </c>
    </row>
    <row r="93" spans="2:15">
      <c r="B93" s="151" t="s">
        <v>507</v>
      </c>
      <c r="C93" s="152">
        <f>PYG!D28</f>
        <v>0</v>
      </c>
      <c r="D93" s="152">
        <f>PYG!E28</f>
        <v>0</v>
      </c>
    </row>
    <row r="94" spans="2:15" ht="17.25" thickBot="1">
      <c r="B94" s="154" t="s">
        <v>509</v>
      </c>
      <c r="C94" s="155">
        <f>+'NOTA 6 -Activos Fros (II)'!C30+'NOTA 6 -Activos Fros (II)'!D30</f>
        <v>0</v>
      </c>
      <c r="D94" s="156">
        <f>+'NOTA 6 -Activos Fros (II)'!C28+'NOTA 6 -Activos Fros (II)'!D28</f>
        <v>0</v>
      </c>
    </row>
    <row r="95" spans="2:15" ht="17.25" thickBot="1">
      <c r="B95" s="158" t="s">
        <v>277</v>
      </c>
      <c r="C95" s="159" t="str">
        <f>IF(AND(C93=0,C94=0),"Todos son cero: OK",IF(OR(AND(C93&lt;&gt;0,C94&lt;&gt;0,C93=C94)),"Todos son iguales: OK", "Valores distintos: ERROR"))</f>
        <v>Todos son cero: OK</v>
      </c>
      <c r="D95" s="160" t="str">
        <f>IF(AND(D93=0,D94=0),"Todos son cero: OK",IF(OR(AND(D93&lt;&gt;0,D94&lt;&gt;0,D93=D94)),"Todos son iguales: OK", "Valores distintos: ERROR"))</f>
        <v>Todos son cero: OK</v>
      </c>
    </row>
    <row r="96" spans="2:15" ht="17.25" thickBot="1">
      <c r="C96" s="147"/>
      <c r="D96" s="147"/>
    </row>
    <row r="97" spans="2:7" ht="17.25" thickBot="1">
      <c r="B97" s="148" t="s">
        <v>235</v>
      </c>
      <c r="C97" s="149" t="str">
        <f>C69</f>
        <v>31/12/X</v>
      </c>
      <c r="D97" s="150" t="s">
        <v>407</v>
      </c>
    </row>
    <row r="98" spans="2:7">
      <c r="B98" s="151" t="s">
        <v>131</v>
      </c>
      <c r="C98" s="152">
        <f>PYG!D38</f>
        <v>-2119845</v>
      </c>
      <c r="D98" s="152">
        <f>PYG!E38</f>
        <v>-527446</v>
      </c>
    </row>
    <row r="99" spans="2:7" ht="17.25" thickBot="1">
      <c r="B99" s="154" t="s">
        <v>236</v>
      </c>
      <c r="C99" s="155">
        <f>+'Nota 9-Situación Fiscal'!C6</f>
        <v>-2119845</v>
      </c>
      <c r="D99" s="156">
        <f>+'Nota 9-Situación Fiscal'!C17</f>
        <v>-527446</v>
      </c>
    </row>
    <row r="100" spans="2:7" ht="17.25" thickBot="1">
      <c r="B100" s="158" t="s">
        <v>277</v>
      </c>
      <c r="C100" s="159" t="str">
        <f>IF(AND(C98=0,C99=0),"Todos son cero: OK",IF(OR(AND(C98&lt;&gt;0,C99&lt;&gt;0,C98=C99)),"Todos son iguales: OK", "Valores distintos: ERROR"))</f>
        <v>Todos son iguales: OK</v>
      </c>
      <c r="D100" s="160" t="str">
        <f>IF(AND(D98=0,D99=0),"Todos son cero: OK",IF(OR(AND(D98&lt;&gt;0,D99&lt;&gt;0,D98=D99)),"Todos son iguales: OK", "Valores distintos: ERROR"))</f>
        <v>Todos son iguales: OK</v>
      </c>
    </row>
    <row r="101" spans="2:7" ht="17.25" thickBot="1">
      <c r="C101" s="147"/>
      <c r="D101" s="147"/>
    </row>
    <row r="102" spans="2:7" ht="17.25" thickBot="1">
      <c r="B102" s="148" t="s">
        <v>513</v>
      </c>
      <c r="C102" s="149" t="str">
        <f>C97</f>
        <v>31/12/X</v>
      </c>
      <c r="D102" s="150" t="s">
        <v>407</v>
      </c>
    </row>
    <row r="103" spans="2:7">
      <c r="B103" s="151" t="s">
        <v>131</v>
      </c>
      <c r="C103" s="152">
        <f>PYG!D37</f>
        <v>0</v>
      </c>
      <c r="D103" s="152">
        <f>PYG!E37</f>
        <v>204619</v>
      </c>
    </row>
    <row r="104" spans="2:7" ht="17.25" thickBot="1">
      <c r="B104" s="154" t="s">
        <v>236</v>
      </c>
      <c r="C104" s="155">
        <f>-'Nota 9-Situación Fiscal'!E8</f>
        <v>0</v>
      </c>
      <c r="D104" s="156">
        <f>-'Nota 9-Situación Fiscal'!E19</f>
        <v>204619</v>
      </c>
    </row>
    <row r="105" spans="2:7" ht="17.25" thickBot="1">
      <c r="B105" s="158" t="s">
        <v>277</v>
      </c>
      <c r="C105" s="159" t="str">
        <f>IF(AND(C103=0,C104=0),"Todos son cero: OK",IF(OR(AND(C103&lt;&gt;0,C104&lt;&gt;0,C103=C104)),"Todos son iguales: OK", "Valores distintos: ERROR"))</f>
        <v>Todos son cero: OK</v>
      </c>
      <c r="D105" s="160" t="str">
        <f>IF(AND(D103=0,D104=0),"Todos son cero: OK",IF(OR(AND(D103&lt;&gt;0,D104&lt;&gt;0,D103=D104)),"Todos son iguales: OK", "Valores distintos: ERROR"))</f>
        <v>Todos son iguales: OK</v>
      </c>
    </row>
    <row r="106" spans="2:7" ht="17.25" thickBot="1">
      <c r="C106" s="147"/>
      <c r="D106" s="147"/>
    </row>
    <row r="107" spans="2:7" ht="17.25" thickBot="1">
      <c r="B107" s="148" t="s">
        <v>238</v>
      </c>
      <c r="C107" s="149" t="str">
        <f>C102</f>
        <v>31/12/X</v>
      </c>
      <c r="D107" s="150" t="s">
        <v>407</v>
      </c>
    </row>
    <row r="108" spans="2:7">
      <c r="B108" s="151" t="s">
        <v>131</v>
      </c>
      <c r="C108" s="152">
        <f>PYG!D22</f>
        <v>6127</v>
      </c>
      <c r="D108" s="152">
        <f>PYG!E22</f>
        <v>-8979</v>
      </c>
      <c r="E108" s="499"/>
      <c r="F108" s="500"/>
      <c r="G108" s="500"/>
    </row>
    <row r="109" spans="2:7" ht="17.25" thickBot="1">
      <c r="B109" s="154" t="s">
        <v>237</v>
      </c>
      <c r="C109" s="155">
        <f>'NOTA10-Ingresos y gastos'!C22</f>
        <v>6127</v>
      </c>
      <c r="D109" s="155">
        <f>'NOTA10-Ingresos y gastos'!D22</f>
        <v>-8979</v>
      </c>
      <c r="E109" s="499"/>
      <c r="F109" s="500"/>
      <c r="G109" s="500"/>
    </row>
    <row r="110" spans="2:7" ht="17.25" thickBot="1">
      <c r="B110" s="158" t="s">
        <v>277</v>
      </c>
      <c r="C110" s="159" t="str">
        <f>IF(AND(C108=0,C109=0),"Todos son cero: OK",IF(OR(AND(C108&lt;&gt;0,C109&lt;&gt;0,C108=C109)),"Todos son iguales: OK", "Valores distintos: ERROR"))</f>
        <v>Todos son iguales: OK</v>
      </c>
      <c r="D110" s="160" t="str">
        <f>IF(AND(D108=0,D109=0),"Todos son cero: OK",IF(OR(AND(D108&lt;&gt;0,D109&lt;&gt;0,D108=D109)),"Todos son iguales: OK", "Valores distintos: ERROR"))</f>
        <v>Todos son iguales: OK</v>
      </c>
      <c r="E110" s="499"/>
      <c r="F110" s="500"/>
      <c r="G110" s="500"/>
    </row>
    <row r="111" spans="2:7" ht="17.25" thickBot="1">
      <c r="C111" s="147"/>
      <c r="D111" s="147"/>
    </row>
    <row r="112" spans="2:7" ht="17.25" thickBot="1">
      <c r="B112" s="148" t="s">
        <v>240</v>
      </c>
      <c r="C112" s="149" t="str">
        <f>C107</f>
        <v>31/12/X</v>
      </c>
      <c r="D112" s="150" t="s">
        <v>407</v>
      </c>
    </row>
    <row r="113" spans="2:5">
      <c r="B113" s="151" t="s">
        <v>129</v>
      </c>
      <c r="C113" s="152">
        <f>+BALANCE!K24</f>
        <v>0</v>
      </c>
      <c r="D113" s="152">
        <f>+BALANCE!L24</f>
        <v>0</v>
      </c>
    </row>
    <row r="114" spans="2:5" ht="17.25" thickBot="1">
      <c r="B114" s="154" t="s">
        <v>241</v>
      </c>
      <c r="C114" s="155">
        <f>+'NOTA 11-Subvenciones'!C4</f>
        <v>10000</v>
      </c>
      <c r="D114" s="155">
        <f>+'NOTA 11-Subvenciones'!D4</f>
        <v>20000</v>
      </c>
    </row>
    <row r="115" spans="2:5" ht="17.25" thickBot="1">
      <c r="B115" s="158" t="s">
        <v>277</v>
      </c>
      <c r="C115" s="159" t="str">
        <f>IF(AND(C113=0,C114=0),"Todos son cero: OK",IF(OR(AND(C113&lt;&gt;0,C114&lt;&gt;0,C113=C114)),"Todos son iguales: OK", "Valores distintos: ERROR"))</f>
        <v>Valores distintos: ERROR</v>
      </c>
      <c r="D115" s="160" t="str">
        <f>IF(AND(D113=0,D114=0),"Todos son cero: OK",IF(OR(AND(D113&lt;&gt;0,D114&lt;&gt;0,D113=D114)),"Todos son iguales: OK", "Valores distintos: ERROR"))</f>
        <v>Valores distintos: ERROR</v>
      </c>
    </row>
    <row r="116" spans="2:5" ht="17.25" thickBot="1">
      <c r="C116" s="147"/>
      <c r="D116" s="147"/>
    </row>
    <row r="117" spans="2:5" ht="17.25" thickBot="1">
      <c r="B117" s="148" t="s">
        <v>242</v>
      </c>
      <c r="C117" s="149">
        <v>42004</v>
      </c>
      <c r="D117" s="150">
        <v>41639</v>
      </c>
    </row>
    <row r="118" spans="2:5">
      <c r="B118" s="151" t="s">
        <v>131</v>
      </c>
      <c r="C118" s="152">
        <f>+PYG!D19+PYG!D25</f>
        <v>0</v>
      </c>
      <c r="D118" s="152">
        <f>+PYG!E19+PYG!E25</f>
        <v>0</v>
      </c>
    </row>
    <row r="119" spans="2:5" ht="17.25" thickBot="1">
      <c r="B119" s="154" t="s">
        <v>241</v>
      </c>
      <c r="C119" s="155">
        <f>'NOTA 11-Subvenciones'!C5</f>
        <v>10000</v>
      </c>
      <c r="D119" s="155">
        <f>'NOTA 11-Subvenciones'!D5</f>
        <v>10000</v>
      </c>
    </row>
    <row r="120" spans="2:5" ht="17.25" thickBot="1">
      <c r="B120" s="158" t="s">
        <v>277</v>
      </c>
      <c r="C120" s="159" t="str">
        <f>IF(AND(C118=0,C119=0),"Todos son cero: OK",IF(OR(AND(C118&lt;&gt;0,C119&lt;&gt;0,C118=C119)),"Todos son iguales: OK", "Valores distintos: ERROR"))</f>
        <v>Valores distintos: ERROR</v>
      </c>
      <c r="D120" s="160" t="str">
        <f>IF(AND(D118=0,D119=0),"Todos son cero: OK",IF(OR(AND(D118&lt;&gt;0,D119&lt;&gt;0,D118=D119)),"Todos son iguales: OK", "Valores distintos: ERROR"))</f>
        <v>Valores distintos: ERROR</v>
      </c>
    </row>
    <row r="121" spans="2:5" ht="17.25" thickBot="1">
      <c r="C121" s="147"/>
      <c r="D121" s="147"/>
    </row>
    <row r="122" spans="2:5" ht="17.25" thickBot="1">
      <c r="B122" s="148" t="s">
        <v>243</v>
      </c>
      <c r="C122" s="149">
        <v>42004</v>
      </c>
      <c r="D122" s="150">
        <v>41639</v>
      </c>
    </row>
    <row r="123" spans="2:5">
      <c r="B123" s="151" t="s">
        <v>244</v>
      </c>
      <c r="C123" s="152">
        <f>'NOTA 11-Subvenciones'!C4</f>
        <v>10000</v>
      </c>
      <c r="D123" s="152">
        <f>'NOTA 11-Subvenciones'!D4</f>
        <v>20000</v>
      </c>
    </row>
    <row r="124" spans="2:5" ht="17.25" thickBot="1">
      <c r="B124" s="154" t="s">
        <v>245</v>
      </c>
      <c r="C124" s="155">
        <f>'NOTA 11-Subvenciones'!F14</f>
        <v>10000</v>
      </c>
      <c r="D124" s="155">
        <f>'NOTA 11-Subvenciones'!J14</f>
        <v>20000</v>
      </c>
    </row>
    <row r="125" spans="2:5" ht="17.25" thickBot="1">
      <c r="B125" s="158" t="s">
        <v>277</v>
      </c>
      <c r="C125" s="159" t="str">
        <f>IF(AND(C123=0,C124=0),"Todos son cero: OK",IF(OR(AND(C123&lt;&gt;0,C124&lt;&gt;0,C123=C124)),"Todos son iguales: OK", "Valores distintos: ERROR"))</f>
        <v>Todos son iguales: OK</v>
      </c>
      <c r="D125" s="160" t="str">
        <f>IF(AND(D123=0,D124=0),"Todos son cero: OK",IF(OR(AND(D123&lt;&gt;0,D124&lt;&gt;0,D123=D124)),"Todos son iguales: OK", "Valores distintos: ERROR"))</f>
        <v>Todos son iguales: OK</v>
      </c>
      <c r="E125" s="146" t="s">
        <v>239</v>
      </c>
    </row>
    <row r="126" spans="2:5">
      <c r="C126" s="147"/>
      <c r="D126" s="147"/>
    </row>
  </sheetData>
  <mergeCells count="3">
    <mergeCell ref="B3:D3"/>
    <mergeCell ref="E108:G110"/>
    <mergeCell ref="K80:O84"/>
  </mergeCells>
  <conditionalFormatting sqref="C115:D115 C120:D120 C125:D125 C110:D110 C100:D100 C105:D105 C90:D90 E75:E84 J75:J84 C57:D57 C62:D62 C44:D44 C52:D52 C39:D39 C24:D24 C29 C34:D34 C67:D67 C72:D72 C19:E19 C13:D13 C95:D95">
    <cfRule type="expression" dxfId="1" priority="543" stopIfTrue="1">
      <formula>NOT(ISERROR(SEARCH("Todos son iguales: OK",C13)))</formula>
    </cfRule>
  </conditionalFormatting>
  <conditionalFormatting sqref="E107:E108 B107:D110 B111:E126 B26:C29 B3:E25 G74:J84 B87:E106 E26:E84 B30:D84">
    <cfRule type="expression" dxfId="0" priority="460" stopIfTrue="1">
      <formula>NOT(ISERROR(SEARCH("Valores distintos: ERROR",B3)))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L57"/>
  <sheetViews>
    <sheetView showGridLines="0" showZeros="0" topLeftCell="A29" workbookViewId="0">
      <selection activeCell="N44" sqref="N44"/>
    </sheetView>
  </sheetViews>
  <sheetFormatPr baseColWidth="10" defaultRowHeight="12.75"/>
  <cols>
    <col min="1" max="1" width="2.7109375" customWidth="1"/>
    <col min="2" max="2" width="2.42578125" customWidth="1"/>
    <col min="3" max="3" width="61.28515625" bestFit="1" customWidth="1"/>
    <col min="5" max="5" width="15.85546875" customWidth="1"/>
    <col min="6" max="6" width="16.140625" customWidth="1"/>
    <col min="7" max="7" width="4.42578125" customWidth="1"/>
    <col min="8" max="8" width="1.7109375" customWidth="1"/>
    <col min="9" max="9" width="69.42578125" bestFit="1" customWidth="1"/>
    <col min="11" max="11" width="18" customWidth="1"/>
    <col min="12" max="12" width="18.7109375" customWidth="1"/>
  </cols>
  <sheetData>
    <row r="1" spans="1:64" ht="11.25" customHeight="1">
      <c r="A1" s="33"/>
      <c r="B1" s="33"/>
      <c r="C1" s="33"/>
      <c r="D1" s="33"/>
      <c r="E1" s="33"/>
      <c r="F1" s="33"/>
      <c r="G1" s="33"/>
      <c r="H1" s="503"/>
      <c r="I1" s="503"/>
      <c r="J1" s="503"/>
      <c r="K1" s="503"/>
      <c r="L1" s="503"/>
      <c r="M1" s="32"/>
      <c r="N1" s="32"/>
      <c r="O1" s="32"/>
      <c r="P1" s="32"/>
      <c r="Q1" s="32"/>
      <c r="R1" s="32"/>
      <c r="S1" s="32"/>
      <c r="T1" s="34"/>
      <c r="U1" s="32"/>
      <c r="V1" s="32"/>
      <c r="W1" s="32"/>
      <c r="X1" s="32"/>
      <c r="Y1" s="32"/>
      <c r="Z1" s="32"/>
      <c r="AA1" s="32"/>
      <c r="AB1" s="32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35"/>
      <c r="AR1" s="36"/>
      <c r="AS1" s="504"/>
      <c r="AT1" s="504"/>
      <c r="AU1" s="504"/>
      <c r="AV1" s="504"/>
      <c r="AW1" s="504"/>
      <c r="AX1" s="504"/>
      <c r="AY1" s="504"/>
      <c r="AZ1" s="504"/>
      <c r="BA1" s="504"/>
      <c r="BB1" s="504"/>
      <c r="BC1" s="504"/>
      <c r="BD1" s="504"/>
      <c r="BE1" s="504"/>
      <c r="BF1" s="504"/>
      <c r="BG1" s="504"/>
      <c r="BH1" s="504"/>
      <c r="BI1" s="504"/>
      <c r="BJ1" s="504"/>
      <c r="BK1" s="504"/>
      <c r="BL1" s="35"/>
    </row>
    <row r="2" spans="1:64" ht="23.25">
      <c r="A2" s="503" t="s">
        <v>291</v>
      </c>
      <c r="B2" s="503"/>
      <c r="C2" s="503"/>
      <c r="D2" s="503"/>
      <c r="E2" s="503"/>
      <c r="F2" s="503"/>
      <c r="G2" s="32"/>
      <c r="H2" s="503" t="s">
        <v>291</v>
      </c>
      <c r="I2" s="503"/>
      <c r="J2" s="503"/>
      <c r="K2" s="503"/>
      <c r="L2" s="503"/>
      <c r="M2" s="32"/>
      <c r="N2" s="32"/>
      <c r="AA2" s="32"/>
      <c r="AB2" s="32"/>
      <c r="AR2" s="36"/>
      <c r="BL2" s="38"/>
    </row>
    <row r="3" spans="1:64">
      <c r="A3" s="39"/>
      <c r="B3" s="39"/>
      <c r="C3" s="39"/>
      <c r="D3" s="39"/>
      <c r="E3" s="39"/>
      <c r="F3" s="39"/>
      <c r="G3" s="39"/>
      <c r="H3" s="32"/>
      <c r="I3" s="32"/>
      <c r="J3" s="32"/>
      <c r="K3" s="32"/>
      <c r="L3" s="32"/>
      <c r="M3" s="32"/>
      <c r="N3" s="32"/>
      <c r="AA3" s="32"/>
      <c r="AB3" s="32"/>
      <c r="AR3" s="36"/>
      <c r="BL3" s="36"/>
    </row>
    <row r="4" spans="1:64">
      <c r="A4" s="39"/>
      <c r="B4" s="32"/>
      <c r="C4" s="32"/>
      <c r="D4" s="32"/>
      <c r="E4" s="32"/>
      <c r="F4" s="32"/>
      <c r="G4" s="39"/>
      <c r="H4" s="32"/>
      <c r="I4" s="32"/>
      <c r="J4" s="32"/>
      <c r="K4" s="32"/>
      <c r="L4" s="32"/>
      <c r="M4" s="32"/>
      <c r="N4" s="39"/>
      <c r="AA4" s="32"/>
      <c r="AB4" s="32"/>
      <c r="AR4" s="36"/>
      <c r="BL4" s="36"/>
    </row>
    <row r="5" spans="1:64">
      <c r="A5" s="39"/>
      <c r="B5" s="32"/>
      <c r="C5" s="37"/>
      <c r="D5" s="32"/>
      <c r="E5" s="32"/>
      <c r="F5" s="32"/>
      <c r="G5" s="39"/>
      <c r="H5" s="32"/>
      <c r="I5" s="37"/>
      <c r="J5" s="32"/>
      <c r="K5" s="32"/>
      <c r="L5" s="32"/>
      <c r="M5" s="32"/>
      <c r="N5" s="39"/>
      <c r="AA5" s="32"/>
      <c r="AB5" s="32"/>
      <c r="AR5" s="36"/>
      <c r="BL5" s="36"/>
    </row>
    <row r="6" spans="1:64">
      <c r="A6" s="39"/>
      <c r="B6" s="32"/>
      <c r="C6" s="37" t="s">
        <v>134</v>
      </c>
      <c r="D6" s="32"/>
      <c r="E6" s="32"/>
      <c r="F6" s="32"/>
      <c r="G6" s="39"/>
      <c r="H6" s="32"/>
      <c r="I6" s="37"/>
      <c r="J6" s="32"/>
      <c r="K6" s="32"/>
      <c r="L6" s="32"/>
      <c r="M6" s="32"/>
      <c r="N6" s="39"/>
      <c r="AA6" s="32"/>
      <c r="AB6" s="32"/>
      <c r="AR6" s="36"/>
      <c r="BL6" s="36"/>
    </row>
    <row r="7" spans="1:64">
      <c r="A7" s="39"/>
      <c r="B7" s="32"/>
      <c r="C7" s="32"/>
      <c r="D7" s="32"/>
      <c r="E7" s="32"/>
      <c r="F7" s="32"/>
      <c r="G7" s="39"/>
      <c r="H7" s="32"/>
      <c r="I7" s="32"/>
      <c r="J7" s="32"/>
      <c r="K7" s="32"/>
      <c r="L7" s="32"/>
      <c r="M7" s="32"/>
      <c r="N7" s="39"/>
      <c r="AA7" s="32"/>
      <c r="AB7" s="32"/>
      <c r="AR7" s="36"/>
      <c r="BL7" s="36"/>
    </row>
    <row r="8" spans="1:64" ht="12.75" customHeight="1" thickBot="1">
      <c r="A8" s="39"/>
      <c r="B8" s="32"/>
      <c r="C8" s="32"/>
      <c r="D8" s="32"/>
      <c r="E8" s="32"/>
      <c r="F8" s="32"/>
      <c r="G8" s="39"/>
      <c r="H8" s="32"/>
      <c r="I8" s="39"/>
      <c r="J8" s="39"/>
      <c r="K8" s="39"/>
      <c r="L8" s="39"/>
      <c r="M8" s="32"/>
      <c r="N8" s="39"/>
      <c r="AA8" s="32"/>
      <c r="AB8" s="32"/>
      <c r="AR8" s="36"/>
      <c r="BL8" s="36"/>
    </row>
    <row r="9" spans="1:64" ht="12.75" customHeight="1">
      <c r="A9" s="39"/>
      <c r="B9" s="508" t="s">
        <v>74</v>
      </c>
      <c r="C9" s="509"/>
      <c r="D9" s="505" t="s">
        <v>191</v>
      </c>
      <c r="E9" s="505" t="s">
        <v>284</v>
      </c>
      <c r="F9" s="507" t="s">
        <v>285</v>
      </c>
      <c r="G9" s="39"/>
      <c r="H9" s="508" t="s">
        <v>136</v>
      </c>
      <c r="I9" s="509"/>
      <c r="J9" s="505" t="s">
        <v>192</v>
      </c>
      <c r="K9" s="505" t="str">
        <f>+E9</f>
        <v>EJERCICIO X</v>
      </c>
      <c r="L9" s="507" t="str">
        <f>+F9</f>
        <v>EJERCICIO X-1</v>
      </c>
      <c r="M9" s="32"/>
      <c r="N9" s="39"/>
      <c r="AA9" s="32"/>
      <c r="AB9" s="32"/>
      <c r="AR9" s="36"/>
      <c r="BL9" s="36"/>
    </row>
    <row r="10" spans="1:64">
      <c r="A10" s="39"/>
      <c r="B10" s="510"/>
      <c r="C10" s="511"/>
      <c r="D10" s="506"/>
      <c r="E10" s="506"/>
      <c r="F10" s="512"/>
      <c r="G10" s="39"/>
      <c r="H10" s="510"/>
      <c r="I10" s="511"/>
      <c r="J10" s="506"/>
      <c r="K10" s="506"/>
      <c r="L10" s="506"/>
      <c r="M10" s="42"/>
      <c r="N10" s="39"/>
      <c r="AA10" s="32"/>
      <c r="AB10" s="32"/>
      <c r="AR10" s="36"/>
      <c r="BL10" s="36"/>
    </row>
    <row r="11" spans="1:64" ht="15">
      <c r="A11" s="39"/>
      <c r="B11" s="42"/>
      <c r="C11" s="43" t="s">
        <v>39</v>
      </c>
      <c r="D11" s="45"/>
      <c r="E11" s="66">
        <f>SUM(E12:E18)</f>
        <v>1496407</v>
      </c>
      <c r="F11" s="70">
        <f>SUM(F12:F18)</f>
        <v>1531242</v>
      </c>
      <c r="G11" s="39"/>
      <c r="H11" s="42"/>
      <c r="I11" s="51" t="s">
        <v>145</v>
      </c>
      <c r="J11" s="45"/>
      <c r="K11" s="66">
        <f>K12+K23+K24</f>
        <v>-75326</v>
      </c>
      <c r="L11" s="66">
        <f>L12+L23+L24</f>
        <v>2249136</v>
      </c>
      <c r="M11" s="42"/>
      <c r="N11" s="39"/>
      <c r="AA11" s="32"/>
      <c r="AB11" s="32"/>
      <c r="AR11" s="36"/>
      <c r="BL11" s="36"/>
    </row>
    <row r="12" spans="1:64">
      <c r="A12" s="39"/>
      <c r="B12" s="42"/>
      <c r="C12" s="43" t="s">
        <v>147</v>
      </c>
      <c r="D12" s="45"/>
      <c r="E12" s="221"/>
      <c r="F12" s="216"/>
      <c r="G12" s="39"/>
      <c r="H12" s="42"/>
      <c r="I12" s="51" t="s">
        <v>148</v>
      </c>
      <c r="J12" s="45"/>
      <c r="K12" s="67">
        <f>K13+K16+K17+K18+K19+K20+K21+K22</f>
        <v>-75326</v>
      </c>
      <c r="L12" s="67">
        <f>L13+L16+L17+L18+L19+L20+L21+L22</f>
        <v>2249136</v>
      </c>
      <c r="M12" s="42"/>
      <c r="N12" s="39"/>
      <c r="AA12" s="32"/>
      <c r="AB12" s="32"/>
      <c r="AR12" s="36"/>
      <c r="BL12" s="36"/>
    </row>
    <row r="13" spans="1:64">
      <c r="A13" s="39"/>
      <c r="B13" s="42"/>
      <c r="C13" s="43" t="s">
        <v>159</v>
      </c>
      <c r="D13" s="45"/>
      <c r="E13" s="221">
        <v>1158778</v>
      </c>
      <c r="F13" s="216">
        <v>1316951</v>
      </c>
      <c r="G13" s="39"/>
      <c r="H13" s="42"/>
      <c r="I13" s="51" t="s">
        <v>149</v>
      </c>
      <c r="J13" s="45"/>
      <c r="K13" s="67">
        <f>K14+K15</f>
        <v>212758</v>
      </c>
      <c r="L13" s="67">
        <f>L14+L15</f>
        <v>212758</v>
      </c>
      <c r="M13" s="42"/>
      <c r="N13" s="39"/>
      <c r="AA13" s="32"/>
      <c r="AB13" s="32"/>
      <c r="AR13" s="36"/>
      <c r="BL13" s="36"/>
    </row>
    <row r="14" spans="1:64">
      <c r="A14" s="39"/>
      <c r="B14" s="42"/>
      <c r="C14" s="43" t="s">
        <v>163</v>
      </c>
      <c r="D14" s="45"/>
      <c r="E14" s="221">
        <v>332164</v>
      </c>
      <c r="F14" s="216">
        <v>4207</v>
      </c>
      <c r="G14" s="39"/>
      <c r="H14" s="42"/>
      <c r="I14" s="39" t="s">
        <v>150</v>
      </c>
      <c r="J14" s="45"/>
      <c r="K14" s="68">
        <v>212758</v>
      </c>
      <c r="L14" s="68">
        <v>212758</v>
      </c>
      <c r="M14" s="42"/>
      <c r="N14" s="39"/>
      <c r="AA14" s="32"/>
      <c r="AB14" s="32"/>
      <c r="AR14" s="36"/>
      <c r="BL14" s="36"/>
    </row>
    <row r="15" spans="1:64">
      <c r="A15" s="39"/>
      <c r="B15" s="42"/>
      <c r="C15" s="43" t="s">
        <v>168</v>
      </c>
      <c r="D15" s="45"/>
      <c r="E15" s="221"/>
      <c r="F15" s="216"/>
      <c r="G15" s="39"/>
      <c r="H15" s="42"/>
      <c r="I15" s="39" t="s">
        <v>152</v>
      </c>
      <c r="J15" s="45"/>
      <c r="K15" s="68">
        <v>0</v>
      </c>
      <c r="L15" s="68">
        <v>0</v>
      </c>
      <c r="M15" s="42"/>
      <c r="N15" s="39"/>
      <c r="AA15" s="32"/>
      <c r="AB15" s="32"/>
      <c r="AR15" s="36"/>
      <c r="BL15" s="36"/>
    </row>
    <row r="16" spans="1:64">
      <c r="A16" s="39"/>
      <c r="B16" s="42"/>
      <c r="C16" s="43" t="s">
        <v>171</v>
      </c>
      <c r="D16" s="45"/>
      <c r="E16" s="221">
        <v>5465</v>
      </c>
      <c r="F16" s="216">
        <v>5465</v>
      </c>
      <c r="G16" s="39"/>
      <c r="H16" s="42"/>
      <c r="I16" s="51" t="s">
        <v>154</v>
      </c>
      <c r="J16" s="45"/>
      <c r="K16" s="67">
        <v>0</v>
      </c>
      <c r="L16" s="67">
        <v>0</v>
      </c>
      <c r="M16" s="42"/>
      <c r="N16" s="39"/>
      <c r="AA16" s="32"/>
      <c r="AB16" s="32"/>
      <c r="AR16" s="36"/>
      <c r="BL16" s="36"/>
    </row>
    <row r="17" spans="1:64" ht="12.75" customHeight="1">
      <c r="A17" s="39"/>
      <c r="B17" s="42"/>
      <c r="C17" s="43" t="s">
        <v>77</v>
      </c>
      <c r="D17" s="45"/>
      <c r="E17" s="221">
        <v>0</v>
      </c>
      <c r="F17" s="216">
        <v>204619</v>
      </c>
      <c r="G17" s="39"/>
      <c r="H17" s="42"/>
      <c r="I17" s="51" t="s">
        <v>156</v>
      </c>
      <c r="J17" s="45"/>
      <c r="K17" s="67">
        <v>1113549</v>
      </c>
      <c r="L17" s="67">
        <v>1113549</v>
      </c>
      <c r="M17" s="42"/>
      <c r="N17" s="39"/>
      <c r="AA17" s="32"/>
      <c r="AB17" s="32"/>
      <c r="AR17" s="36"/>
      <c r="BL17" s="36"/>
    </row>
    <row r="18" spans="1:64" ht="12.75" customHeight="1">
      <c r="A18" s="39"/>
      <c r="B18" s="42"/>
      <c r="C18" s="43" t="s">
        <v>286</v>
      </c>
      <c r="D18" s="45"/>
      <c r="E18" s="67"/>
      <c r="F18" s="71"/>
      <c r="G18" s="39"/>
      <c r="H18" s="42"/>
      <c r="I18" s="51" t="s">
        <v>160</v>
      </c>
      <c r="J18" s="45"/>
      <c r="K18" s="67"/>
      <c r="L18" s="67"/>
      <c r="M18" s="42"/>
      <c r="N18" s="39"/>
      <c r="AA18" s="32"/>
      <c r="AB18" s="32"/>
      <c r="AR18" s="36"/>
      <c r="BL18" s="36"/>
    </row>
    <row r="19" spans="1:64" ht="15">
      <c r="A19" s="39"/>
      <c r="B19" s="42"/>
      <c r="C19" s="43" t="s">
        <v>40</v>
      </c>
      <c r="D19" s="45"/>
      <c r="E19" s="66">
        <f>+E20+E21+E27+E28+E29+E30</f>
        <v>3983989</v>
      </c>
      <c r="F19" s="70">
        <f>+F20+F21+F27+F28+F29+F30</f>
        <v>6357430</v>
      </c>
      <c r="G19" s="39"/>
      <c r="H19" s="42"/>
      <c r="I19" s="51" t="s">
        <v>161</v>
      </c>
      <c r="J19" s="45"/>
      <c r="K19" s="67">
        <v>718210</v>
      </c>
      <c r="L19" s="67">
        <v>1450274</v>
      </c>
      <c r="M19" s="42"/>
      <c r="N19" s="39"/>
      <c r="AA19" s="32"/>
      <c r="AB19" s="32"/>
      <c r="AR19" s="36"/>
      <c r="BL19" s="36"/>
    </row>
    <row r="20" spans="1:64" ht="12.75" customHeight="1">
      <c r="A20" s="39"/>
      <c r="B20" s="180"/>
      <c r="C20" s="43" t="s">
        <v>438</v>
      </c>
      <c r="D20" s="45"/>
      <c r="E20" s="221">
        <v>235606</v>
      </c>
      <c r="F20" s="216">
        <v>664007</v>
      </c>
      <c r="G20" s="39"/>
      <c r="H20" s="42"/>
      <c r="I20" s="51" t="s">
        <v>164</v>
      </c>
      <c r="J20" s="45"/>
      <c r="K20" s="67">
        <v>0</v>
      </c>
      <c r="L20" s="67">
        <v>0</v>
      </c>
      <c r="M20" s="42"/>
      <c r="N20" s="39"/>
      <c r="AA20" s="32"/>
      <c r="AB20" s="32"/>
      <c r="AR20" s="36"/>
      <c r="BL20" s="36"/>
    </row>
    <row r="21" spans="1:64" ht="12.75" customHeight="1">
      <c r="A21" s="39"/>
      <c r="B21" s="42"/>
      <c r="C21" s="43" t="s">
        <v>439</v>
      </c>
      <c r="D21" s="45"/>
      <c r="E21" s="183">
        <f>E22+E25+E26</f>
        <v>3622103</v>
      </c>
      <c r="F21" s="184">
        <f>F22+F25+F26</f>
        <v>5325353</v>
      </c>
      <c r="G21" s="39"/>
      <c r="H21" s="180"/>
      <c r="I21" s="51" t="s">
        <v>166</v>
      </c>
      <c r="J21" s="45"/>
      <c r="K21" s="67">
        <v>-2119843</v>
      </c>
      <c r="L21" s="67">
        <v>-527445</v>
      </c>
      <c r="M21" s="42"/>
      <c r="N21" s="39"/>
      <c r="AA21" s="32"/>
      <c r="AB21" s="32"/>
      <c r="AR21" s="36"/>
      <c r="BL21" s="36"/>
    </row>
    <row r="22" spans="1:64" ht="12.75" customHeight="1">
      <c r="A22" s="39"/>
      <c r="B22" s="42"/>
      <c r="C22" s="39" t="s">
        <v>181</v>
      </c>
      <c r="D22" s="45"/>
      <c r="E22" s="181">
        <f>E23+E24</f>
        <v>2005271</v>
      </c>
      <c r="F22" s="182">
        <f>F23+F24</f>
        <v>3363428</v>
      </c>
      <c r="G22" s="39"/>
      <c r="H22" s="42"/>
      <c r="I22" s="51" t="s">
        <v>167</v>
      </c>
      <c r="J22" s="45"/>
      <c r="K22" s="67">
        <v>0</v>
      </c>
      <c r="L22" s="67">
        <v>0</v>
      </c>
      <c r="M22" s="42"/>
      <c r="N22" s="39"/>
      <c r="AA22" s="32"/>
      <c r="AB22" s="32"/>
      <c r="AR22" s="36"/>
      <c r="BL22" s="36"/>
    </row>
    <row r="23" spans="1:64" ht="12.75" customHeight="1">
      <c r="A23" s="39"/>
      <c r="B23" s="42"/>
      <c r="C23" s="39" t="s">
        <v>182</v>
      </c>
      <c r="D23" s="45"/>
      <c r="E23" s="181">
        <v>2005271</v>
      </c>
      <c r="F23" s="182">
        <v>3363428</v>
      </c>
      <c r="G23" s="39"/>
      <c r="H23" s="42"/>
      <c r="I23" s="51" t="s">
        <v>444</v>
      </c>
      <c r="J23" s="45"/>
      <c r="K23" s="67"/>
      <c r="L23" s="67"/>
      <c r="M23" s="42"/>
      <c r="N23" s="39"/>
      <c r="AA23" s="32"/>
      <c r="AB23" s="32"/>
      <c r="AR23" s="36"/>
      <c r="BL23" s="36"/>
    </row>
    <row r="24" spans="1:64">
      <c r="A24" s="39"/>
      <c r="B24" s="42"/>
      <c r="C24" s="39" t="s">
        <v>183</v>
      </c>
      <c r="D24" s="45"/>
      <c r="E24" s="181"/>
      <c r="F24" s="182"/>
      <c r="G24" s="39"/>
      <c r="H24" s="42"/>
      <c r="I24" s="51" t="s">
        <v>172</v>
      </c>
      <c r="J24" s="45"/>
      <c r="K24" s="67"/>
      <c r="L24" s="67"/>
      <c r="M24" s="42"/>
      <c r="N24" s="39"/>
      <c r="AA24" s="32"/>
      <c r="AB24" s="32"/>
      <c r="AR24" s="36"/>
      <c r="BL24" s="36"/>
    </row>
    <row r="25" spans="1:64" ht="12.75" customHeight="1">
      <c r="A25" s="39"/>
      <c r="B25" s="42"/>
      <c r="C25" s="39" t="s">
        <v>287</v>
      </c>
      <c r="D25" s="45"/>
      <c r="E25" s="181">
        <v>0</v>
      </c>
      <c r="F25" s="182">
        <v>0</v>
      </c>
      <c r="G25" s="39"/>
      <c r="H25" s="42"/>
      <c r="I25" s="51" t="s">
        <v>79</v>
      </c>
      <c r="J25" s="45"/>
      <c r="K25" s="66">
        <f>K26+K27+K31+K32+K33+K34+K35</f>
        <v>1548109</v>
      </c>
      <c r="L25" s="66">
        <f>L26+L27+L31+L32+L33+L34+L35</f>
        <v>965481</v>
      </c>
      <c r="M25" s="42"/>
      <c r="N25" s="39"/>
      <c r="AA25" s="32"/>
      <c r="AB25" s="32"/>
      <c r="AR25" s="36"/>
      <c r="BL25" s="36"/>
    </row>
    <row r="26" spans="1:64" ht="12.75" customHeight="1">
      <c r="A26" s="39"/>
      <c r="B26" s="42"/>
      <c r="C26" s="39" t="s">
        <v>288</v>
      </c>
      <c r="D26" s="45"/>
      <c r="E26" s="181">
        <v>1616832</v>
      </c>
      <c r="F26" s="182">
        <v>1961925</v>
      </c>
      <c r="G26" s="39"/>
      <c r="H26" s="42"/>
      <c r="I26" s="51" t="s">
        <v>175</v>
      </c>
      <c r="J26" s="64"/>
      <c r="K26" s="67"/>
      <c r="L26" s="67"/>
      <c r="M26" s="42"/>
      <c r="N26" s="39"/>
      <c r="AA26" s="32"/>
      <c r="AB26" s="32"/>
      <c r="AR26" s="36"/>
      <c r="BL26" s="36"/>
    </row>
    <row r="27" spans="1:64">
      <c r="A27" s="39"/>
      <c r="B27" s="42"/>
      <c r="C27" s="43" t="s">
        <v>440</v>
      </c>
      <c r="D27" s="45"/>
      <c r="E27" s="67"/>
      <c r="F27" s="71"/>
      <c r="G27" s="39"/>
      <c r="H27" s="42"/>
      <c r="I27" s="51" t="s">
        <v>177</v>
      </c>
      <c r="J27" s="45"/>
      <c r="K27" s="67">
        <f>SUM(K28:K30)</f>
        <v>1548109</v>
      </c>
      <c r="L27" s="67">
        <f>SUM(L28:L30)</f>
        <v>965481</v>
      </c>
      <c r="M27" s="42"/>
      <c r="N27" s="39"/>
      <c r="AA27" s="32"/>
      <c r="AB27" s="32"/>
      <c r="AR27" s="36"/>
      <c r="BL27" s="36"/>
    </row>
    <row r="28" spans="1:64">
      <c r="A28" s="39"/>
      <c r="B28" s="42"/>
      <c r="C28" s="43" t="s">
        <v>441</v>
      </c>
      <c r="D28" s="45"/>
      <c r="E28" s="67"/>
      <c r="F28" s="71"/>
      <c r="G28" s="39"/>
      <c r="H28" s="42"/>
      <c r="I28" s="40" t="s">
        <v>289</v>
      </c>
      <c r="J28" s="45"/>
      <c r="K28" s="68">
        <v>1230210</v>
      </c>
      <c r="L28" s="68">
        <v>520000</v>
      </c>
      <c r="M28" s="42"/>
      <c r="N28" s="39"/>
      <c r="AA28" s="32"/>
      <c r="AB28" s="32"/>
      <c r="AR28" s="36"/>
      <c r="BL28" s="36"/>
    </row>
    <row r="29" spans="1:64">
      <c r="A29" s="39"/>
      <c r="B29" s="42"/>
      <c r="C29" s="43" t="s">
        <v>442</v>
      </c>
      <c r="D29" s="45"/>
      <c r="E29" s="67">
        <v>0</v>
      </c>
      <c r="F29" s="71">
        <v>4310</v>
      </c>
      <c r="G29" s="39"/>
      <c r="H29" s="42"/>
      <c r="I29" s="40" t="s">
        <v>290</v>
      </c>
      <c r="J29" s="45"/>
      <c r="K29" s="68">
        <v>317899</v>
      </c>
      <c r="L29" s="68">
        <v>445481</v>
      </c>
      <c r="M29" s="42"/>
      <c r="N29" s="39"/>
      <c r="AA29" s="32"/>
      <c r="AB29" s="32"/>
      <c r="AR29" s="36"/>
      <c r="BL29" s="36"/>
    </row>
    <row r="30" spans="1:64" ht="12.75" customHeight="1">
      <c r="A30" s="39"/>
      <c r="B30" s="42"/>
      <c r="C30" s="43" t="s">
        <v>443</v>
      </c>
      <c r="D30" s="45"/>
      <c r="E30" s="221">
        <v>126280</v>
      </c>
      <c r="F30" s="221">
        <v>363760</v>
      </c>
      <c r="G30" s="39"/>
      <c r="H30" s="42"/>
      <c r="I30" s="40" t="s">
        <v>510</v>
      </c>
      <c r="J30" s="45"/>
      <c r="K30" s="68">
        <v>0</v>
      </c>
      <c r="L30" s="68">
        <v>0</v>
      </c>
      <c r="M30" s="42"/>
      <c r="N30" s="39"/>
      <c r="AA30" s="32"/>
      <c r="AB30" s="32"/>
      <c r="AR30" s="36"/>
      <c r="BL30" s="36"/>
    </row>
    <row r="31" spans="1:64" ht="16.5" thickBot="1">
      <c r="A31" s="219"/>
      <c r="B31" s="39"/>
      <c r="C31" s="223" t="s">
        <v>78</v>
      </c>
      <c r="D31" s="72"/>
      <c r="E31" s="224">
        <f>+E19+E11</f>
        <v>5480396</v>
      </c>
      <c r="F31" s="74">
        <f>+F19+F11</f>
        <v>7888672</v>
      </c>
      <c r="G31" s="39"/>
      <c r="H31" s="42"/>
      <c r="I31" s="51" t="s">
        <v>178</v>
      </c>
      <c r="J31" s="45"/>
      <c r="K31" s="67">
        <v>0</v>
      </c>
      <c r="L31" s="67">
        <v>0</v>
      </c>
      <c r="M31" s="42"/>
      <c r="N31" s="39"/>
      <c r="AA31" s="32"/>
      <c r="AB31" s="32"/>
      <c r="AR31" s="36"/>
      <c r="BL31" s="36"/>
    </row>
    <row r="32" spans="1:64">
      <c r="A32" s="39"/>
      <c r="B32" s="220"/>
      <c r="C32" s="65"/>
      <c r="D32" s="39"/>
      <c r="E32" s="39"/>
      <c r="F32" s="39"/>
      <c r="G32" s="39"/>
      <c r="H32" s="42"/>
      <c r="I32" s="51" t="s">
        <v>179</v>
      </c>
      <c r="J32" s="45"/>
      <c r="K32" s="67">
        <v>0</v>
      </c>
      <c r="L32" s="67">
        <v>0</v>
      </c>
      <c r="M32" s="42"/>
      <c r="N32" s="39"/>
      <c r="AA32" s="32"/>
      <c r="AB32" s="32"/>
      <c r="AR32" s="36"/>
      <c r="BL32" s="36"/>
    </row>
    <row r="33" spans="1:64">
      <c r="A33" s="39"/>
      <c r="B33" s="39"/>
      <c r="G33" s="39"/>
      <c r="H33" s="42"/>
      <c r="I33" s="51" t="s">
        <v>75</v>
      </c>
      <c r="J33" s="45"/>
      <c r="K33" s="67">
        <v>0</v>
      </c>
      <c r="L33" s="67">
        <v>0</v>
      </c>
      <c r="M33" s="42"/>
      <c r="N33" s="39"/>
      <c r="AA33" s="32"/>
      <c r="AB33" s="32"/>
      <c r="AR33" s="36"/>
      <c r="BL33" s="36"/>
    </row>
    <row r="34" spans="1:64">
      <c r="A34" s="39"/>
      <c r="B34" s="39"/>
      <c r="C34" s="455"/>
      <c r="D34" s="455"/>
      <c r="E34" s="455"/>
      <c r="G34" s="39"/>
      <c r="H34" s="42"/>
      <c r="I34" s="51" t="s">
        <v>76</v>
      </c>
      <c r="J34" s="45"/>
      <c r="K34" s="67">
        <v>0</v>
      </c>
      <c r="L34" s="67">
        <v>0</v>
      </c>
      <c r="M34" s="42"/>
      <c r="N34" s="39"/>
      <c r="AA34" s="32"/>
      <c r="AB34" s="32"/>
      <c r="AR34" s="36"/>
      <c r="BL34" s="36"/>
    </row>
    <row r="35" spans="1:64" ht="14.25" customHeight="1">
      <c r="A35" s="39"/>
      <c r="B35" s="39"/>
      <c r="C35" s="455"/>
      <c r="D35" s="455"/>
      <c r="E35" s="455"/>
      <c r="G35" s="39"/>
      <c r="H35" s="42"/>
      <c r="I35" s="43" t="s">
        <v>180</v>
      </c>
      <c r="J35" s="45"/>
      <c r="K35" s="67">
        <v>0</v>
      </c>
      <c r="L35" s="67">
        <v>0</v>
      </c>
      <c r="M35" s="42"/>
      <c r="N35" s="39"/>
      <c r="AA35" s="32"/>
      <c r="AB35" s="32"/>
      <c r="AR35" s="36"/>
      <c r="BL35" s="36"/>
    </row>
    <row r="36" spans="1:64" ht="12.75" customHeight="1">
      <c r="A36" s="39"/>
      <c r="B36" s="39"/>
      <c r="C36" s="455"/>
      <c r="D36" s="455"/>
      <c r="E36" s="455"/>
      <c r="F36" s="39"/>
      <c r="G36" s="39"/>
      <c r="H36" s="42"/>
      <c r="I36" s="51" t="s">
        <v>80</v>
      </c>
      <c r="J36" s="45"/>
      <c r="K36" s="66">
        <f>K37+K38+K42+K43+K48+K49</f>
        <v>4007611</v>
      </c>
      <c r="L36" s="66">
        <f>L37+L38+L42+L43+L48+L49</f>
        <v>4674052</v>
      </c>
      <c r="M36" s="42"/>
      <c r="N36" s="39"/>
      <c r="AA36" s="32"/>
      <c r="AB36" s="32"/>
      <c r="AR36" s="36"/>
      <c r="BL36" s="36"/>
    </row>
    <row r="37" spans="1:64">
      <c r="A37" s="39"/>
      <c r="B37" s="39"/>
      <c r="C37" s="455"/>
      <c r="D37" s="455"/>
      <c r="E37" s="455"/>
      <c r="G37" s="39"/>
      <c r="H37" s="42"/>
      <c r="I37" s="51" t="s">
        <v>445</v>
      </c>
      <c r="J37" s="45"/>
      <c r="K37" s="67"/>
      <c r="L37" s="67"/>
      <c r="M37" s="42"/>
      <c r="N37" s="39"/>
      <c r="AA37" s="32"/>
      <c r="AB37" s="32"/>
      <c r="AR37" s="36"/>
      <c r="BL37" s="36"/>
    </row>
    <row r="38" spans="1:64">
      <c r="A38" s="39"/>
      <c r="B38" s="39"/>
      <c r="C38" s="455"/>
      <c r="D38" s="455"/>
      <c r="E38" s="455"/>
      <c r="G38" s="39"/>
      <c r="H38" s="42"/>
      <c r="I38" s="51" t="s">
        <v>446</v>
      </c>
      <c r="J38" s="45"/>
      <c r="K38" s="67">
        <f>K39+K40+K41</f>
        <v>2608652</v>
      </c>
      <c r="L38" s="67">
        <f>L39+L40+L41</f>
        <v>3229958</v>
      </c>
      <c r="M38" s="42"/>
      <c r="N38" s="39"/>
      <c r="AA38" s="32"/>
      <c r="AB38" s="32"/>
      <c r="AR38" s="36"/>
      <c r="BL38" s="36"/>
    </row>
    <row r="39" spans="1:64" ht="12.75" customHeight="1">
      <c r="A39" s="39"/>
      <c r="B39" s="39"/>
      <c r="C39" s="455"/>
      <c r="D39" s="455"/>
      <c r="E39" s="455"/>
      <c r="G39" s="39"/>
      <c r="H39" s="42"/>
      <c r="I39" s="40" t="s">
        <v>427</v>
      </c>
      <c r="J39" s="45"/>
      <c r="K39" s="68">
        <v>1292231</v>
      </c>
      <c r="L39" s="68">
        <v>1935898</v>
      </c>
      <c r="M39" s="42"/>
      <c r="N39" s="39"/>
      <c r="AA39" s="32"/>
      <c r="AB39" s="32"/>
      <c r="AR39" s="36"/>
      <c r="BL39" s="36"/>
    </row>
    <row r="40" spans="1:64" ht="12.75" customHeight="1">
      <c r="A40" s="39"/>
      <c r="B40" s="39"/>
      <c r="C40" s="455"/>
      <c r="D40" s="455"/>
      <c r="E40" s="455"/>
      <c r="G40" s="39"/>
      <c r="H40" s="42"/>
      <c r="I40" s="40" t="s">
        <v>428</v>
      </c>
      <c r="J40" s="45"/>
      <c r="K40" s="68">
        <v>130248</v>
      </c>
      <c r="L40" s="68">
        <v>131952</v>
      </c>
      <c r="M40" s="42"/>
      <c r="N40" s="39"/>
      <c r="AA40" s="32"/>
      <c r="AB40" s="32"/>
      <c r="AR40" s="36"/>
      <c r="BL40" s="36"/>
    </row>
    <row r="41" spans="1:64">
      <c r="A41" s="39"/>
      <c r="B41" s="39"/>
      <c r="C41" s="455"/>
      <c r="D41" s="455"/>
      <c r="E41" s="455"/>
      <c r="G41" s="39"/>
      <c r="H41" s="42"/>
      <c r="I41" s="40" t="s">
        <v>429</v>
      </c>
      <c r="J41" s="45"/>
      <c r="K41" s="68">
        <v>1186173</v>
      </c>
      <c r="L41" s="68">
        <v>1162108</v>
      </c>
      <c r="M41" s="42"/>
      <c r="N41" s="39"/>
      <c r="AA41" s="32"/>
      <c r="AB41" s="32"/>
      <c r="AR41" s="36"/>
      <c r="BL41" s="36"/>
    </row>
    <row r="42" spans="1:64">
      <c r="A42" s="39"/>
      <c r="B42" s="39"/>
      <c r="C42" s="455"/>
      <c r="D42" s="455"/>
      <c r="E42" s="455"/>
      <c r="G42" s="39"/>
      <c r="H42" s="42"/>
      <c r="I42" s="51" t="s">
        <v>447</v>
      </c>
      <c r="J42" s="45"/>
      <c r="K42" s="67"/>
      <c r="L42" s="67"/>
      <c r="M42" s="42"/>
      <c r="N42" s="39"/>
      <c r="AA42" s="32"/>
      <c r="AB42" s="32"/>
      <c r="AR42" s="36"/>
      <c r="BL42" s="36"/>
    </row>
    <row r="43" spans="1:64">
      <c r="A43" s="39"/>
      <c r="B43" s="39"/>
      <c r="C43" s="455"/>
      <c r="D43" s="455"/>
      <c r="E43" s="455"/>
      <c r="G43" s="39"/>
      <c r="H43" s="42"/>
      <c r="I43" s="51" t="s">
        <v>448</v>
      </c>
      <c r="J43" s="45"/>
      <c r="K43" s="67">
        <f>K44+K47</f>
        <v>1308879</v>
      </c>
      <c r="L43" s="67">
        <f>L44+L47</f>
        <v>1363388</v>
      </c>
      <c r="M43" s="42"/>
      <c r="N43" s="39"/>
      <c r="AA43" s="32"/>
      <c r="AB43" s="32"/>
      <c r="AR43" s="36"/>
      <c r="BL43" s="36"/>
    </row>
    <row r="44" spans="1:64">
      <c r="A44" s="39"/>
      <c r="B44" s="39"/>
      <c r="C44" s="455"/>
      <c r="D44" s="455"/>
      <c r="E44" s="455"/>
      <c r="G44" s="39"/>
      <c r="H44" s="42"/>
      <c r="I44" s="39" t="s">
        <v>185</v>
      </c>
      <c r="J44" s="45"/>
      <c r="K44" s="68">
        <f>K45+K46</f>
        <v>1162115</v>
      </c>
      <c r="L44" s="68">
        <f>L45+L46</f>
        <v>1160141</v>
      </c>
      <c r="M44" s="42"/>
      <c r="N44" s="39"/>
      <c r="AA44" s="32"/>
      <c r="AB44" s="32"/>
      <c r="AR44" s="36"/>
      <c r="BL44" s="36"/>
    </row>
    <row r="45" spans="1:64">
      <c r="A45" s="39"/>
      <c r="B45" s="39"/>
      <c r="C45" s="455"/>
      <c r="D45" s="455"/>
      <c r="E45" s="455"/>
      <c r="G45" s="39"/>
      <c r="H45" s="42"/>
      <c r="I45" s="39" t="s">
        <v>187</v>
      </c>
      <c r="J45" s="45"/>
      <c r="K45" s="68">
        <v>0</v>
      </c>
      <c r="L45" s="68">
        <v>0</v>
      </c>
      <c r="M45" s="42"/>
      <c r="N45" s="39"/>
      <c r="AA45" s="32"/>
      <c r="AB45" s="32"/>
      <c r="AR45" s="36"/>
      <c r="BL45" s="36"/>
    </row>
    <row r="46" spans="1:64">
      <c r="A46" s="39"/>
      <c r="B46" s="39"/>
      <c r="C46" s="455"/>
      <c r="D46" s="455"/>
      <c r="E46" s="455"/>
      <c r="G46" s="39"/>
      <c r="H46" s="42"/>
      <c r="I46" s="40" t="s">
        <v>189</v>
      </c>
      <c r="J46" s="45"/>
      <c r="K46" s="68">
        <v>1162115</v>
      </c>
      <c r="L46" s="68">
        <v>1160141</v>
      </c>
      <c r="M46" s="42"/>
      <c r="N46" s="39"/>
      <c r="AA46" s="32"/>
      <c r="AB46" s="32"/>
      <c r="AR46" s="36"/>
      <c r="BL46" s="36"/>
    </row>
    <row r="47" spans="1:64">
      <c r="A47" s="39"/>
      <c r="B47" s="39"/>
      <c r="C47" s="455"/>
      <c r="D47" s="455"/>
      <c r="E47" s="455"/>
      <c r="G47" s="39"/>
      <c r="H47" s="42"/>
      <c r="I47" s="40" t="s">
        <v>451</v>
      </c>
      <c r="J47" s="45"/>
      <c r="K47" s="68">
        <v>146764</v>
      </c>
      <c r="L47" s="68">
        <v>203247</v>
      </c>
      <c r="M47" s="42"/>
      <c r="N47" s="39"/>
      <c r="AA47" s="32"/>
      <c r="AB47" s="32"/>
      <c r="AR47" s="36"/>
      <c r="BL47" s="36"/>
    </row>
    <row r="48" spans="1:64">
      <c r="A48" s="39"/>
      <c r="B48" s="39"/>
      <c r="C48" s="455"/>
      <c r="D48" s="455"/>
      <c r="E48" s="455"/>
      <c r="G48" s="39"/>
      <c r="H48" s="42"/>
      <c r="I48" s="43" t="s">
        <v>449</v>
      </c>
      <c r="J48" s="45"/>
      <c r="K48" s="67">
        <v>90080</v>
      </c>
      <c r="L48" s="67">
        <v>80706</v>
      </c>
      <c r="M48" s="42"/>
      <c r="N48" s="39"/>
      <c r="AA48" s="32"/>
      <c r="AB48" s="32"/>
      <c r="AR48" s="36"/>
      <c r="BL48" s="36"/>
    </row>
    <row r="49" spans="1:64">
      <c r="A49" s="39"/>
      <c r="B49" s="39"/>
      <c r="C49" s="455"/>
      <c r="D49" s="455"/>
      <c r="E49" s="455"/>
      <c r="G49" s="39"/>
      <c r="H49" s="42"/>
      <c r="I49" s="43" t="s">
        <v>450</v>
      </c>
      <c r="J49" s="45"/>
      <c r="K49" s="67">
        <v>0</v>
      </c>
      <c r="L49" s="67">
        <v>0</v>
      </c>
      <c r="M49" s="42"/>
      <c r="N49" s="39"/>
      <c r="AA49" s="32"/>
      <c r="AB49" s="32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</row>
    <row r="50" spans="1:64" ht="16.5" thickBot="1">
      <c r="A50" s="39"/>
      <c r="B50" s="39"/>
      <c r="C50" s="455"/>
      <c r="D50" s="455"/>
      <c r="E50" s="455"/>
      <c r="G50" s="39"/>
      <c r="H50" s="42"/>
      <c r="I50" s="223" t="s">
        <v>190</v>
      </c>
      <c r="J50" s="72"/>
      <c r="K50" s="73">
        <f>+K36+K25+K11</f>
        <v>5480394</v>
      </c>
      <c r="L50" s="73">
        <f>+L36+L25+L11</f>
        <v>7888669</v>
      </c>
      <c r="M50" s="42"/>
      <c r="N50" s="39"/>
      <c r="AA50" s="32"/>
      <c r="AB50" s="32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</row>
    <row r="51" spans="1:64">
      <c r="A51" s="39"/>
      <c r="B51" s="39"/>
      <c r="C51" s="455"/>
      <c r="D51" s="455"/>
      <c r="E51" s="455"/>
      <c r="G51" s="39"/>
      <c r="H51" s="220"/>
      <c r="L51" s="458"/>
      <c r="M51" s="39"/>
      <c r="N51" s="39"/>
      <c r="AA51" s="32"/>
      <c r="AB51" s="32"/>
    </row>
    <row r="52" spans="1:64">
      <c r="A52" s="39"/>
      <c r="B52" s="39"/>
      <c r="C52" s="455"/>
      <c r="D52" s="455"/>
      <c r="E52" s="455"/>
      <c r="G52" s="39"/>
      <c r="H52" s="39"/>
      <c r="I52" s="39"/>
      <c r="J52" s="39"/>
      <c r="K52" s="39"/>
      <c r="L52" s="39"/>
      <c r="M52" s="39"/>
      <c r="N52" s="39"/>
      <c r="AA52" s="32"/>
      <c r="AB52" s="32"/>
    </row>
    <row r="53" spans="1:64">
      <c r="A53" s="39"/>
      <c r="G53" s="39"/>
      <c r="H53" s="32"/>
      <c r="M53" s="32"/>
      <c r="N53" s="32"/>
      <c r="AA53" s="32"/>
    </row>
    <row r="57" spans="1:64">
      <c r="A57" s="39"/>
      <c r="G57" s="39"/>
      <c r="H57" s="32"/>
      <c r="M57" s="32"/>
      <c r="N57" s="32"/>
      <c r="O57" s="32"/>
      <c r="P57" s="32"/>
      <c r="Q57" s="32"/>
      <c r="R57" s="32"/>
      <c r="S57" s="32"/>
      <c r="T57" s="34"/>
      <c r="U57" s="32"/>
      <c r="V57" s="32"/>
      <c r="W57" s="32"/>
      <c r="X57" s="32"/>
      <c r="Y57" s="32"/>
      <c r="Z57" s="32"/>
      <c r="AA57" s="32"/>
    </row>
  </sheetData>
  <mergeCells count="13">
    <mergeCell ref="K9:K10"/>
    <mergeCell ref="L9:L10"/>
    <mergeCell ref="B9:C10"/>
    <mergeCell ref="D9:D10"/>
    <mergeCell ref="H9:I10"/>
    <mergeCell ref="J9:J10"/>
    <mergeCell ref="E9:E10"/>
    <mergeCell ref="F9:F10"/>
    <mergeCell ref="H1:L1"/>
    <mergeCell ref="AC1:AP1"/>
    <mergeCell ref="AS1:BK1"/>
    <mergeCell ref="A2:F2"/>
    <mergeCell ref="H2:L2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showGridLines="0" showZeros="0" workbookViewId="0">
      <selection activeCell="H32" sqref="H32"/>
    </sheetView>
  </sheetViews>
  <sheetFormatPr baseColWidth="10" defaultRowHeight="12.75"/>
  <cols>
    <col min="1" max="1" width="3.7109375" customWidth="1"/>
    <col min="2" max="2" width="83.42578125" customWidth="1"/>
    <col min="4" max="4" width="16.5703125" customWidth="1"/>
    <col min="5" max="5" width="17" customWidth="1"/>
  </cols>
  <sheetData>
    <row r="1" spans="1:7">
      <c r="B1" s="32"/>
      <c r="C1" s="37"/>
      <c r="D1" s="32"/>
      <c r="G1" s="5"/>
    </row>
    <row r="2" spans="1:7" ht="23.25">
      <c r="B2" s="503" t="s">
        <v>292</v>
      </c>
      <c r="C2" s="503"/>
      <c r="D2" s="503"/>
      <c r="E2" s="503"/>
      <c r="F2" s="75"/>
    </row>
    <row r="4" spans="1:7">
      <c r="B4" s="39"/>
      <c r="C4" s="39"/>
      <c r="D4" s="44"/>
    </row>
    <row r="5" spans="1:7">
      <c r="B5" s="43"/>
      <c r="C5" s="39"/>
      <c r="D5" s="46"/>
    </row>
    <row r="6" spans="1:7">
      <c r="B6" s="43" t="s">
        <v>193</v>
      </c>
      <c r="C6" s="39"/>
      <c r="D6" s="46"/>
    </row>
    <row r="7" spans="1:7">
      <c r="B7" s="39"/>
      <c r="C7" s="39"/>
      <c r="D7" s="46"/>
    </row>
    <row r="8" spans="1:7" ht="13.5" thickBot="1">
      <c r="B8" s="218"/>
      <c r="C8" s="218"/>
      <c r="D8" s="229"/>
      <c r="E8" s="217"/>
    </row>
    <row r="9" spans="1:7" ht="12.75" customHeight="1">
      <c r="A9" s="76"/>
      <c r="B9" s="513" t="s">
        <v>135</v>
      </c>
      <c r="C9" s="515" t="s">
        <v>192</v>
      </c>
      <c r="D9" s="515" t="s">
        <v>284</v>
      </c>
      <c r="E9" s="517" t="s">
        <v>285</v>
      </c>
    </row>
    <row r="10" spans="1:7" ht="25.5" customHeight="1">
      <c r="A10" s="76"/>
      <c r="B10" s="514"/>
      <c r="C10" s="516"/>
      <c r="D10" s="516"/>
      <c r="E10" s="512"/>
    </row>
    <row r="11" spans="1:7">
      <c r="A11" s="76"/>
      <c r="B11" s="43" t="s">
        <v>146</v>
      </c>
      <c r="C11" s="45"/>
      <c r="D11" s="50">
        <v>8809912</v>
      </c>
      <c r="E11" s="225">
        <v>10630700</v>
      </c>
    </row>
    <row r="12" spans="1:7">
      <c r="A12" s="76"/>
      <c r="B12" s="43" t="s">
        <v>151</v>
      </c>
      <c r="C12" s="45"/>
      <c r="D12" s="50">
        <v>-428401</v>
      </c>
      <c r="E12" s="225">
        <v>392977</v>
      </c>
    </row>
    <row r="13" spans="1:7">
      <c r="A13" s="76"/>
      <c r="B13" s="43" t="s">
        <v>153</v>
      </c>
      <c r="C13" s="45"/>
      <c r="D13" s="50">
        <v>0</v>
      </c>
      <c r="E13" s="225">
        <v>0</v>
      </c>
    </row>
    <row r="14" spans="1:7">
      <c r="A14" s="76"/>
      <c r="B14" s="43" t="s">
        <v>155</v>
      </c>
      <c r="C14" s="45"/>
      <c r="D14" s="50">
        <v>-7382565</v>
      </c>
      <c r="E14" s="225">
        <v>-9300671</v>
      </c>
    </row>
    <row r="15" spans="1:7">
      <c r="A15" s="76"/>
      <c r="B15" s="43" t="s">
        <v>162</v>
      </c>
      <c r="C15" s="45"/>
      <c r="D15" s="50">
        <v>2681</v>
      </c>
      <c r="E15" s="225">
        <v>1718</v>
      </c>
    </row>
    <row r="16" spans="1:7">
      <c r="A16" s="76"/>
      <c r="B16" s="43" t="s">
        <v>165</v>
      </c>
      <c r="C16" s="45"/>
      <c r="D16" s="50">
        <v>-1195095</v>
      </c>
      <c r="E16" s="225">
        <v>-1279187</v>
      </c>
    </row>
    <row r="17" spans="1:5">
      <c r="A17" s="76"/>
      <c r="B17" s="43" t="s">
        <v>169</v>
      </c>
      <c r="C17" s="45"/>
      <c r="D17" s="50">
        <v>-1578631</v>
      </c>
      <c r="E17" s="225">
        <v>-964301</v>
      </c>
    </row>
    <row r="18" spans="1:5">
      <c r="A18" s="76"/>
      <c r="B18" s="79" t="s">
        <v>170</v>
      </c>
      <c r="C18" s="45"/>
      <c r="D18" s="50">
        <v>-167971</v>
      </c>
      <c r="E18" s="225">
        <v>-190405</v>
      </c>
    </row>
    <row r="19" spans="1:5">
      <c r="A19" s="76"/>
      <c r="B19" s="230" t="s">
        <v>173</v>
      </c>
      <c r="C19" s="45"/>
      <c r="D19" s="50">
        <v>0</v>
      </c>
      <c r="E19" s="225">
        <v>0</v>
      </c>
    </row>
    <row r="20" spans="1:5">
      <c r="A20" s="76"/>
      <c r="B20" s="79" t="s">
        <v>174</v>
      </c>
      <c r="C20" s="45"/>
      <c r="D20" s="50">
        <v>0</v>
      </c>
      <c r="E20" s="225">
        <v>10155</v>
      </c>
    </row>
    <row r="21" spans="1:5">
      <c r="A21" s="76"/>
      <c r="B21" s="79" t="s">
        <v>176</v>
      </c>
      <c r="C21" s="45"/>
      <c r="D21" s="50">
        <v>-2094</v>
      </c>
      <c r="E21" s="225">
        <v>765</v>
      </c>
    </row>
    <row r="22" spans="1:5">
      <c r="A22" s="76"/>
      <c r="B22" s="43" t="s">
        <v>452</v>
      </c>
      <c r="C22" s="45"/>
      <c r="D22" s="201">
        <v>6127</v>
      </c>
      <c r="E22" s="226">
        <v>-8979</v>
      </c>
    </row>
    <row r="23" spans="1:5">
      <c r="A23" s="76"/>
      <c r="B23" s="43" t="s">
        <v>295</v>
      </c>
      <c r="C23" s="45"/>
      <c r="D23" s="201">
        <f>SUM(D11:D22)</f>
        <v>-1936037</v>
      </c>
      <c r="E23" s="226">
        <f>SUM(E11:E22)</f>
        <v>-707228</v>
      </c>
    </row>
    <row r="24" spans="1:5">
      <c r="A24" s="76"/>
      <c r="B24" s="43" t="s">
        <v>453</v>
      </c>
      <c r="C24" s="45"/>
      <c r="D24" s="201">
        <f>D25+D26</f>
        <v>55038</v>
      </c>
      <c r="E24" s="226">
        <f>E25+E26</f>
        <v>66126</v>
      </c>
    </row>
    <row r="25" spans="1:5" ht="25.5">
      <c r="A25" s="76"/>
      <c r="B25" s="231" t="s">
        <v>293</v>
      </c>
      <c r="C25" s="45"/>
      <c r="D25" s="202"/>
      <c r="E25" s="227"/>
    </row>
    <row r="26" spans="1:5">
      <c r="A26" s="76"/>
      <c r="B26" s="69" t="s">
        <v>294</v>
      </c>
      <c r="C26" s="45"/>
      <c r="D26" s="202">
        <v>55038</v>
      </c>
      <c r="E26" s="227">
        <v>66126</v>
      </c>
    </row>
    <row r="27" spans="1:5">
      <c r="A27" s="76"/>
      <c r="B27" s="43" t="s">
        <v>454</v>
      </c>
      <c r="C27" s="45"/>
      <c r="D27" s="50">
        <v>-238846</v>
      </c>
      <c r="E27" s="225">
        <v>-90963</v>
      </c>
    </row>
    <row r="28" spans="1:5">
      <c r="A28" s="76"/>
      <c r="B28" s="43" t="s">
        <v>455</v>
      </c>
      <c r="C28" s="45"/>
      <c r="D28" s="50"/>
      <c r="E28" s="225"/>
    </row>
    <row r="29" spans="1:5">
      <c r="A29" s="76"/>
      <c r="B29" s="43" t="s">
        <v>456</v>
      </c>
      <c r="C29" s="45"/>
      <c r="D29" s="50">
        <v>0</v>
      </c>
      <c r="E29" s="225">
        <v>0</v>
      </c>
    </row>
    <row r="30" spans="1:5">
      <c r="A30" s="76"/>
      <c r="B30" s="43" t="s">
        <v>457</v>
      </c>
      <c r="C30" s="45"/>
      <c r="D30" s="50"/>
      <c r="E30" s="225"/>
    </row>
    <row r="31" spans="1:5">
      <c r="A31" s="76"/>
      <c r="B31" s="232" t="s">
        <v>458</v>
      </c>
      <c r="C31" s="45"/>
      <c r="D31" s="50">
        <f>D32+D33+D34</f>
        <v>0</v>
      </c>
      <c r="E31" s="225">
        <f>E32+E33+E34</f>
        <v>0</v>
      </c>
    </row>
    <row r="32" spans="1:5">
      <c r="A32" s="76"/>
      <c r="B32" s="69" t="s">
        <v>184</v>
      </c>
      <c r="C32" s="45"/>
      <c r="D32" s="52">
        <v>0</v>
      </c>
      <c r="E32" s="228">
        <v>0</v>
      </c>
    </row>
    <row r="33" spans="1:5">
      <c r="A33" s="76"/>
      <c r="B33" s="69" t="s">
        <v>186</v>
      </c>
      <c r="C33" s="45"/>
      <c r="D33" s="52">
        <v>0</v>
      </c>
      <c r="E33" s="228">
        <v>0</v>
      </c>
    </row>
    <row r="34" spans="1:5">
      <c r="A34" s="76"/>
      <c r="B34" s="69" t="s">
        <v>188</v>
      </c>
      <c r="C34" s="45"/>
      <c r="D34" s="52">
        <v>0</v>
      </c>
      <c r="E34" s="228">
        <v>0</v>
      </c>
    </row>
    <row r="35" spans="1:5">
      <c r="A35" s="76"/>
      <c r="B35" s="43" t="s">
        <v>459</v>
      </c>
      <c r="C35" s="45"/>
      <c r="D35" s="50">
        <f>+D24+D27+D28+D29+D30+D31</f>
        <v>-183808</v>
      </c>
      <c r="E35" s="225">
        <f>+E24+E27+E28+E29+E30+E31</f>
        <v>-24837</v>
      </c>
    </row>
    <row r="36" spans="1:5">
      <c r="A36" s="76"/>
      <c r="B36" s="43" t="s">
        <v>296</v>
      </c>
      <c r="C36" s="45"/>
      <c r="D36" s="50">
        <f>D35+D23</f>
        <v>-2119845</v>
      </c>
      <c r="E36" s="225">
        <f>E35+E23</f>
        <v>-732065</v>
      </c>
    </row>
    <row r="37" spans="1:5">
      <c r="A37" s="76"/>
      <c r="B37" s="43" t="s">
        <v>460</v>
      </c>
      <c r="C37" s="45"/>
      <c r="D37" s="50"/>
      <c r="E37" s="234">
        <v>204619</v>
      </c>
    </row>
    <row r="38" spans="1:5" ht="13.5" thickBot="1">
      <c r="A38" s="76"/>
      <c r="B38" s="233" t="s">
        <v>461</v>
      </c>
      <c r="C38" s="222"/>
      <c r="D38" s="50">
        <f>D36+D37</f>
        <v>-2119845</v>
      </c>
      <c r="E38" s="225">
        <f>E36+E37</f>
        <v>-527446</v>
      </c>
    </row>
    <row r="48" spans="1:5" ht="12.75" customHeight="1"/>
  </sheetData>
  <mergeCells count="5">
    <mergeCell ref="B2:E2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54"/>
  <sheetViews>
    <sheetView showGridLines="0" showZeros="0" topLeftCell="E2" workbookViewId="0">
      <selection activeCell="L40" sqref="L40"/>
    </sheetView>
  </sheetViews>
  <sheetFormatPr baseColWidth="10" defaultRowHeight="12.75"/>
  <cols>
    <col min="1" max="1" width="4.42578125" customWidth="1"/>
    <col min="3" max="3" width="31.42578125" customWidth="1"/>
    <col min="4" max="4" width="34.5703125" customWidth="1"/>
    <col min="6" max="6" width="13.42578125" customWidth="1"/>
    <col min="7" max="7" width="13" customWidth="1"/>
    <col min="8" max="8" width="11.7109375" bestFit="1" customWidth="1"/>
    <col min="9" max="9" width="15.28515625" customWidth="1"/>
    <col min="10" max="10" width="11.7109375" bestFit="1" customWidth="1"/>
    <col min="12" max="12" width="12.28515625" bestFit="1" customWidth="1"/>
    <col min="14" max="14" width="15.140625" customWidth="1"/>
    <col min="15" max="15" width="12.85546875" customWidth="1"/>
    <col min="16" max="16" width="15.28515625" customWidth="1"/>
  </cols>
  <sheetData>
    <row r="1" spans="1:18" ht="23.25">
      <c r="A1" s="75"/>
      <c r="B1" s="503" t="s">
        <v>194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</row>
    <row r="2" spans="1:18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8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8">
      <c r="A4" s="41"/>
      <c r="B4" s="4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8">
      <c r="A5" s="41"/>
      <c r="B5" s="43" t="s">
        <v>134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8" ht="13.5" thickBot="1">
      <c r="A6" s="41"/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83"/>
      <c r="R6" s="83"/>
    </row>
    <row r="7" spans="1:18" ht="12.75" customHeight="1">
      <c r="A7" s="462"/>
      <c r="B7" s="43"/>
      <c r="C7" s="43"/>
      <c r="D7" s="43"/>
      <c r="E7" s="520" t="s">
        <v>36</v>
      </c>
      <c r="F7" s="521"/>
      <c r="G7" s="522" t="s">
        <v>137</v>
      </c>
      <c r="H7" s="524" t="s">
        <v>37</v>
      </c>
      <c r="I7" s="522" t="s">
        <v>138</v>
      </c>
      <c r="J7" s="524" t="s">
        <v>139</v>
      </c>
      <c r="K7" s="522" t="s">
        <v>140</v>
      </c>
      <c r="L7" s="522" t="s">
        <v>81</v>
      </c>
      <c r="M7" s="522" t="s">
        <v>141</v>
      </c>
      <c r="N7" s="522" t="s">
        <v>511</v>
      </c>
      <c r="O7" s="525" t="s">
        <v>142</v>
      </c>
      <c r="P7" s="518" t="s">
        <v>30</v>
      </c>
    </row>
    <row r="8" spans="1:18" ht="59.25" customHeight="1">
      <c r="A8" s="462"/>
      <c r="B8" s="43"/>
      <c r="C8" s="43"/>
      <c r="D8" s="43"/>
      <c r="E8" s="81" t="s">
        <v>143</v>
      </c>
      <c r="F8" s="82" t="s">
        <v>144</v>
      </c>
      <c r="G8" s="523"/>
      <c r="H8" s="511"/>
      <c r="I8" s="523"/>
      <c r="J8" s="511"/>
      <c r="K8" s="523"/>
      <c r="L8" s="523"/>
      <c r="M8" s="523"/>
      <c r="N8" s="523"/>
      <c r="O8" s="526"/>
      <c r="P8" s="519"/>
    </row>
    <row r="9" spans="1:18">
      <c r="A9" s="462"/>
      <c r="B9" s="206" t="s">
        <v>298</v>
      </c>
      <c r="C9" s="47"/>
      <c r="D9" s="48"/>
      <c r="E9" s="53">
        <v>212758</v>
      </c>
      <c r="F9" s="53"/>
      <c r="G9" s="53"/>
      <c r="H9" s="53">
        <v>1057804</v>
      </c>
      <c r="I9" s="53"/>
      <c r="J9" s="53">
        <v>1450274</v>
      </c>
      <c r="K9" s="53"/>
      <c r="L9" s="52">
        <v>55745</v>
      </c>
      <c r="M9" s="53"/>
      <c r="N9" s="54"/>
      <c r="O9" s="54"/>
      <c r="P9" s="466">
        <f>SUM(E9:O9)</f>
        <v>2776581</v>
      </c>
    </row>
    <row r="10" spans="1:18">
      <c r="A10" s="462"/>
      <c r="B10" s="39" t="s">
        <v>299</v>
      </c>
      <c r="C10" s="41"/>
      <c r="D10" s="49"/>
      <c r="E10" s="55"/>
      <c r="F10" s="56"/>
      <c r="G10" s="57"/>
      <c r="H10" s="56"/>
      <c r="I10" s="57"/>
      <c r="J10" s="56"/>
      <c r="K10" s="57"/>
      <c r="L10" s="57"/>
      <c r="M10" s="57"/>
      <c r="N10" s="58"/>
      <c r="O10" s="59"/>
      <c r="P10" s="466">
        <f t="shared" ref="P10:P39" si="0">SUM(E10:O10)</f>
        <v>0</v>
      </c>
    </row>
    <row r="11" spans="1:18">
      <c r="A11" s="462"/>
      <c r="B11" s="39" t="s">
        <v>300</v>
      </c>
      <c r="C11" s="41"/>
      <c r="D11" s="49"/>
      <c r="E11" s="60"/>
      <c r="F11" s="61"/>
      <c r="G11" s="62"/>
      <c r="H11" s="61"/>
      <c r="I11" s="62"/>
      <c r="J11" s="61"/>
      <c r="K11" s="62"/>
      <c r="L11" s="62"/>
      <c r="M11" s="62"/>
      <c r="N11" s="63"/>
      <c r="O11" s="49"/>
      <c r="P11" s="466">
        <f t="shared" si="0"/>
        <v>0</v>
      </c>
    </row>
    <row r="12" spans="1:18">
      <c r="A12" s="462"/>
      <c r="B12" s="43" t="s">
        <v>305</v>
      </c>
      <c r="C12" s="41"/>
      <c r="D12" s="49"/>
      <c r="E12" s="205">
        <f>SUM(E9:E11)</f>
        <v>212758</v>
      </c>
      <c r="F12" s="205">
        <f t="shared" ref="F12:O12" si="1">SUM(F9:F11)</f>
        <v>0</v>
      </c>
      <c r="G12" s="205">
        <f t="shared" si="1"/>
        <v>0</v>
      </c>
      <c r="H12" s="205">
        <f t="shared" si="1"/>
        <v>1057804</v>
      </c>
      <c r="I12" s="205">
        <f t="shared" si="1"/>
        <v>0</v>
      </c>
      <c r="J12" s="205">
        <f t="shared" si="1"/>
        <v>1450274</v>
      </c>
      <c r="K12" s="205">
        <f t="shared" si="1"/>
        <v>0</v>
      </c>
      <c r="L12" s="205">
        <f t="shared" si="1"/>
        <v>55745</v>
      </c>
      <c r="M12" s="205">
        <f t="shared" si="1"/>
        <v>0</v>
      </c>
      <c r="N12" s="205">
        <f t="shared" si="1"/>
        <v>0</v>
      </c>
      <c r="O12" s="205">
        <f t="shared" si="1"/>
        <v>0</v>
      </c>
      <c r="P12" s="466">
        <f t="shared" si="0"/>
        <v>2776581</v>
      </c>
    </row>
    <row r="13" spans="1:18">
      <c r="A13" s="462"/>
      <c r="B13" s="39" t="s">
        <v>462</v>
      </c>
      <c r="C13" s="41"/>
      <c r="D13" s="49"/>
      <c r="E13" s="60"/>
      <c r="F13" s="61"/>
      <c r="G13" s="62"/>
      <c r="H13" s="61"/>
      <c r="I13" s="62"/>
      <c r="J13" s="61"/>
      <c r="K13" s="62"/>
      <c r="L13" s="55">
        <v>-527445</v>
      </c>
      <c r="M13" s="62"/>
      <c r="N13" s="63"/>
      <c r="O13" s="49"/>
      <c r="P13" s="466">
        <f t="shared" si="0"/>
        <v>-527445</v>
      </c>
      <c r="Q13" s="24"/>
    </row>
    <row r="14" spans="1:18">
      <c r="A14" s="462"/>
      <c r="B14" s="39" t="s">
        <v>463</v>
      </c>
      <c r="C14" s="41"/>
      <c r="D14" s="49"/>
      <c r="E14" s="55">
        <f>SUM(E15:E16)</f>
        <v>0</v>
      </c>
      <c r="F14" s="55">
        <f t="shared" ref="F14:O14" si="2">SUM(F15:F16)</f>
        <v>0</v>
      </c>
      <c r="G14" s="55">
        <f t="shared" si="2"/>
        <v>0</v>
      </c>
      <c r="H14" s="55">
        <f t="shared" si="2"/>
        <v>0</v>
      </c>
      <c r="I14" s="55">
        <f t="shared" si="2"/>
        <v>0</v>
      </c>
      <c r="J14" s="55">
        <f t="shared" si="2"/>
        <v>0</v>
      </c>
      <c r="K14" s="55">
        <f t="shared" si="2"/>
        <v>0</v>
      </c>
      <c r="L14" s="55">
        <f t="shared" si="2"/>
        <v>0</v>
      </c>
      <c r="M14" s="55">
        <f t="shared" si="2"/>
        <v>0</v>
      </c>
      <c r="N14" s="55">
        <f t="shared" si="2"/>
        <v>0</v>
      </c>
      <c r="O14" s="55">
        <f t="shared" si="2"/>
        <v>0</v>
      </c>
      <c r="P14" s="466">
        <f t="shared" si="0"/>
        <v>0</v>
      </c>
    </row>
    <row r="15" spans="1:18">
      <c r="A15" s="462"/>
      <c r="B15" s="530" t="s">
        <v>464</v>
      </c>
      <c r="C15" s="531"/>
      <c r="D15" s="532"/>
      <c r="E15" s="60"/>
      <c r="F15" s="61"/>
      <c r="G15" s="62"/>
      <c r="H15" s="61"/>
      <c r="I15" s="62"/>
      <c r="J15" s="61"/>
      <c r="K15" s="62"/>
      <c r="L15" s="62"/>
      <c r="M15" s="62"/>
      <c r="N15" s="63"/>
      <c r="O15" s="49"/>
      <c r="P15" s="466">
        <f t="shared" si="0"/>
        <v>0</v>
      </c>
    </row>
    <row r="16" spans="1:18">
      <c r="A16" s="462"/>
      <c r="B16" s="530" t="s">
        <v>465</v>
      </c>
      <c r="C16" s="531"/>
      <c r="D16" s="532"/>
      <c r="E16" s="57"/>
      <c r="F16" s="56"/>
      <c r="G16" s="57"/>
      <c r="H16" s="56"/>
      <c r="I16" s="57"/>
      <c r="J16" s="56"/>
      <c r="K16" s="57"/>
      <c r="L16" s="57"/>
      <c r="M16" s="57"/>
      <c r="N16" s="58"/>
      <c r="O16" s="59"/>
      <c r="P16" s="466">
        <f t="shared" si="0"/>
        <v>0</v>
      </c>
    </row>
    <row r="17" spans="1:16">
      <c r="A17" s="462"/>
      <c r="B17" s="39" t="s">
        <v>466</v>
      </c>
      <c r="C17" s="41"/>
      <c r="D17" s="49"/>
      <c r="E17" s="55">
        <f>SUM(E18:E20)</f>
        <v>0</v>
      </c>
      <c r="F17" s="55">
        <f t="shared" ref="F17:O17" si="3">SUM(F18:F20)</f>
        <v>0</v>
      </c>
      <c r="G17" s="55">
        <f t="shared" si="3"/>
        <v>0</v>
      </c>
      <c r="H17" s="55">
        <f t="shared" si="3"/>
        <v>0</v>
      </c>
      <c r="I17" s="55">
        <f t="shared" si="3"/>
        <v>0</v>
      </c>
      <c r="J17" s="55">
        <f t="shared" si="3"/>
        <v>0</v>
      </c>
      <c r="K17" s="55">
        <f t="shared" si="3"/>
        <v>0</v>
      </c>
      <c r="L17" s="55">
        <f t="shared" si="3"/>
        <v>0</v>
      </c>
      <c r="M17" s="55">
        <f t="shared" si="3"/>
        <v>0</v>
      </c>
      <c r="N17" s="55">
        <f t="shared" si="3"/>
        <v>0</v>
      </c>
      <c r="O17" s="55">
        <f t="shared" si="3"/>
        <v>0</v>
      </c>
      <c r="P17" s="466">
        <f t="shared" si="0"/>
        <v>0</v>
      </c>
    </row>
    <row r="18" spans="1:16" s="455" customFormat="1">
      <c r="A18" s="462"/>
      <c r="B18" s="203" t="s">
        <v>157</v>
      </c>
      <c r="C18" s="203"/>
      <c r="D18" s="20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466">
        <f t="shared" si="0"/>
        <v>0</v>
      </c>
    </row>
    <row r="19" spans="1:16" s="455" customFormat="1">
      <c r="A19" s="462"/>
      <c r="B19" s="203" t="s">
        <v>158</v>
      </c>
      <c r="C19" s="203"/>
      <c r="D19" s="20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466">
        <f t="shared" si="0"/>
        <v>0</v>
      </c>
    </row>
    <row r="20" spans="1:16" s="455" customFormat="1">
      <c r="A20" s="462"/>
      <c r="B20" s="527" t="s">
        <v>304</v>
      </c>
      <c r="C20" s="528"/>
      <c r="D20" s="52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466">
        <f t="shared" si="0"/>
        <v>0</v>
      </c>
    </row>
    <row r="21" spans="1:16" s="455" customFormat="1">
      <c r="A21" s="462"/>
      <c r="B21" s="78" t="s">
        <v>467</v>
      </c>
      <c r="C21" s="203"/>
      <c r="D21" s="454"/>
      <c r="E21" s="55">
        <f>SUM(E22:E23)</f>
        <v>0</v>
      </c>
      <c r="F21" s="55">
        <f t="shared" ref="F21:O21" si="4">SUM(F22:F23)</f>
        <v>0</v>
      </c>
      <c r="G21" s="55">
        <f t="shared" si="4"/>
        <v>0</v>
      </c>
      <c r="H21" s="55">
        <f t="shared" si="4"/>
        <v>55745</v>
      </c>
      <c r="I21" s="55">
        <f t="shared" si="4"/>
        <v>0</v>
      </c>
      <c r="J21" s="55">
        <f t="shared" si="4"/>
        <v>0</v>
      </c>
      <c r="K21" s="55">
        <f t="shared" si="4"/>
        <v>0</v>
      </c>
      <c r="L21" s="55">
        <f t="shared" si="4"/>
        <v>-55745</v>
      </c>
      <c r="M21" s="55">
        <f t="shared" si="4"/>
        <v>0</v>
      </c>
      <c r="N21" s="55">
        <f t="shared" si="4"/>
        <v>0</v>
      </c>
      <c r="O21" s="55">
        <f t="shared" si="4"/>
        <v>0</v>
      </c>
      <c r="P21" s="466">
        <f t="shared" si="0"/>
        <v>0</v>
      </c>
    </row>
    <row r="22" spans="1:16" s="455" customFormat="1">
      <c r="A22" s="462"/>
      <c r="B22" s="78" t="s">
        <v>468</v>
      </c>
      <c r="C22" s="203"/>
      <c r="D22" s="4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466">
        <f t="shared" si="0"/>
        <v>0</v>
      </c>
    </row>
    <row r="23" spans="1:16" s="455" customFormat="1">
      <c r="A23" s="462"/>
      <c r="B23" s="78" t="s">
        <v>469</v>
      </c>
      <c r="C23" s="203"/>
      <c r="D23" s="454"/>
      <c r="E23" s="55"/>
      <c r="F23" s="55"/>
      <c r="G23" s="55"/>
      <c r="H23" s="55">
        <v>55745</v>
      </c>
      <c r="I23" s="55"/>
      <c r="J23" s="55"/>
      <c r="K23" s="55"/>
      <c r="L23" s="55">
        <v>-55745</v>
      </c>
      <c r="M23" s="55"/>
      <c r="N23" s="55"/>
      <c r="O23" s="55"/>
      <c r="P23" s="466">
        <f t="shared" si="0"/>
        <v>0</v>
      </c>
    </row>
    <row r="24" spans="1:16">
      <c r="A24" s="462"/>
      <c r="B24" s="79" t="s">
        <v>297</v>
      </c>
      <c r="C24" s="203"/>
      <c r="D24" s="204"/>
      <c r="E24" s="205">
        <f>E12+E13+E14+E17+E21</f>
        <v>212758</v>
      </c>
      <c r="F24" s="205">
        <f t="shared" ref="F24:O24" si="5">F12+F13+F14+F17+F21</f>
        <v>0</v>
      </c>
      <c r="G24" s="205">
        <f t="shared" si="5"/>
        <v>0</v>
      </c>
      <c r="H24" s="205">
        <f t="shared" si="5"/>
        <v>1113549</v>
      </c>
      <c r="I24" s="205">
        <f t="shared" si="5"/>
        <v>0</v>
      </c>
      <c r="J24" s="205">
        <f t="shared" si="5"/>
        <v>1450274</v>
      </c>
      <c r="K24" s="205">
        <f t="shared" si="5"/>
        <v>0</v>
      </c>
      <c r="L24" s="205">
        <f t="shared" si="5"/>
        <v>-527445</v>
      </c>
      <c r="M24" s="205">
        <f t="shared" si="5"/>
        <v>0</v>
      </c>
      <c r="N24" s="205">
        <f t="shared" si="5"/>
        <v>0</v>
      </c>
      <c r="O24" s="205">
        <f t="shared" si="5"/>
        <v>0</v>
      </c>
      <c r="P24" s="466">
        <f t="shared" si="0"/>
        <v>2249136</v>
      </c>
    </row>
    <row r="25" spans="1:16" ht="12.75" customHeight="1">
      <c r="A25" s="462"/>
      <c r="B25" s="78" t="s">
        <v>301</v>
      </c>
      <c r="C25" s="203"/>
      <c r="D25" s="204"/>
      <c r="E25" s="55"/>
      <c r="F25" s="56"/>
      <c r="G25" s="57"/>
      <c r="H25" s="56"/>
      <c r="I25" s="57"/>
      <c r="J25" s="56"/>
      <c r="K25" s="57"/>
      <c r="L25" s="57"/>
      <c r="M25" s="57"/>
      <c r="N25" s="58"/>
      <c r="O25" s="59"/>
      <c r="P25" s="466">
        <f t="shared" si="0"/>
        <v>0</v>
      </c>
    </row>
    <row r="26" spans="1:16" ht="12.75" customHeight="1">
      <c r="A26" s="462"/>
      <c r="B26" s="78" t="s">
        <v>302</v>
      </c>
      <c r="C26" s="203"/>
      <c r="D26" s="204"/>
      <c r="E26" s="60"/>
      <c r="F26" s="61"/>
      <c r="G26" s="62"/>
      <c r="H26" s="61"/>
      <c r="I26" s="62"/>
      <c r="J26" s="61"/>
      <c r="K26" s="62"/>
      <c r="L26" s="62"/>
      <c r="M26" s="62"/>
      <c r="N26" s="63"/>
      <c r="O26" s="49"/>
      <c r="P26" s="466">
        <f t="shared" si="0"/>
        <v>0</v>
      </c>
    </row>
    <row r="27" spans="1:16">
      <c r="A27" s="462"/>
      <c r="B27" s="79" t="s">
        <v>303</v>
      </c>
      <c r="C27" s="203"/>
      <c r="D27" s="204"/>
      <c r="E27" s="205">
        <f>+SUM(E24:E26)</f>
        <v>212758</v>
      </c>
      <c r="F27" s="205">
        <f t="shared" ref="F27:O27" si="6">+SUM(F24:F26)</f>
        <v>0</v>
      </c>
      <c r="G27" s="205">
        <f t="shared" si="6"/>
        <v>0</v>
      </c>
      <c r="H27" s="205">
        <f t="shared" si="6"/>
        <v>1113549</v>
      </c>
      <c r="I27" s="205">
        <f t="shared" si="6"/>
        <v>0</v>
      </c>
      <c r="J27" s="205">
        <f t="shared" si="6"/>
        <v>1450274</v>
      </c>
      <c r="K27" s="205">
        <f t="shared" si="6"/>
        <v>0</v>
      </c>
      <c r="L27" s="205">
        <f t="shared" si="6"/>
        <v>-527445</v>
      </c>
      <c r="M27" s="205">
        <f t="shared" si="6"/>
        <v>0</v>
      </c>
      <c r="N27" s="205">
        <f t="shared" si="6"/>
        <v>0</v>
      </c>
      <c r="O27" s="205">
        <f t="shared" si="6"/>
        <v>0</v>
      </c>
      <c r="P27" s="466">
        <f t="shared" si="0"/>
        <v>2249136</v>
      </c>
    </row>
    <row r="28" spans="1:16">
      <c r="A28" s="462"/>
      <c r="B28" s="39" t="s">
        <v>462</v>
      </c>
      <c r="C28" s="41"/>
      <c r="D28" s="49"/>
      <c r="E28" s="60"/>
      <c r="F28" s="61"/>
      <c r="G28" s="62"/>
      <c r="H28" s="61"/>
      <c r="I28" s="62"/>
      <c r="J28" s="61"/>
      <c r="K28" s="62"/>
      <c r="L28" s="55">
        <v>-2119843</v>
      </c>
      <c r="M28" s="62"/>
      <c r="N28" s="63"/>
      <c r="O28" s="49"/>
      <c r="P28" s="466">
        <f t="shared" si="0"/>
        <v>-2119843</v>
      </c>
    </row>
    <row r="29" spans="1:16">
      <c r="A29" s="462"/>
      <c r="B29" s="39" t="s">
        <v>463</v>
      </c>
      <c r="C29" s="41"/>
      <c r="D29" s="49"/>
      <c r="E29" s="55">
        <f>SUM(E30:E31)</f>
        <v>0</v>
      </c>
      <c r="F29" s="55">
        <f t="shared" ref="F29:O29" si="7">SUM(F30:F32)</f>
        <v>0</v>
      </c>
      <c r="G29" s="55">
        <f t="shared" si="7"/>
        <v>0</v>
      </c>
      <c r="H29" s="55">
        <f t="shared" si="7"/>
        <v>0</v>
      </c>
      <c r="I29" s="55">
        <f t="shared" si="7"/>
        <v>0</v>
      </c>
      <c r="J29" s="55">
        <f t="shared" si="7"/>
        <v>0</v>
      </c>
      <c r="K29" s="55">
        <f t="shared" si="7"/>
        <v>0</v>
      </c>
      <c r="L29" s="55">
        <f t="shared" si="7"/>
        <v>0</v>
      </c>
      <c r="M29" s="55">
        <f t="shared" si="7"/>
        <v>0</v>
      </c>
      <c r="N29" s="55">
        <f t="shared" si="7"/>
        <v>0</v>
      </c>
      <c r="O29" s="55">
        <f t="shared" si="7"/>
        <v>0</v>
      </c>
      <c r="P29" s="466">
        <f t="shared" si="0"/>
        <v>0</v>
      </c>
    </row>
    <row r="30" spans="1:16">
      <c r="A30" s="462"/>
      <c r="B30" s="530" t="s">
        <v>464</v>
      </c>
      <c r="C30" s="531"/>
      <c r="D30" s="532"/>
      <c r="E30" s="60"/>
      <c r="F30" s="61"/>
      <c r="G30" s="62"/>
      <c r="H30" s="61"/>
      <c r="I30" s="62"/>
      <c r="J30" s="61"/>
      <c r="K30" s="62"/>
      <c r="L30" s="55"/>
      <c r="M30" s="62"/>
      <c r="N30" s="63"/>
      <c r="O30" s="49"/>
      <c r="P30" s="466">
        <f t="shared" si="0"/>
        <v>0</v>
      </c>
    </row>
    <row r="31" spans="1:16">
      <c r="A31" s="462"/>
      <c r="B31" s="530" t="s">
        <v>465</v>
      </c>
      <c r="C31" s="531"/>
      <c r="D31" s="532"/>
      <c r="E31" s="57"/>
      <c r="F31" s="56"/>
      <c r="G31" s="57"/>
      <c r="H31" s="56"/>
      <c r="I31" s="57"/>
      <c r="J31" s="56"/>
      <c r="K31" s="57"/>
      <c r="L31" s="55"/>
      <c r="M31" s="57"/>
      <c r="N31" s="58"/>
      <c r="O31" s="59"/>
      <c r="P31" s="466">
        <f t="shared" si="0"/>
        <v>0</v>
      </c>
    </row>
    <row r="32" spans="1:16" ht="12.75" customHeight="1">
      <c r="A32" s="462"/>
      <c r="B32" s="39" t="s">
        <v>466</v>
      </c>
      <c r="C32" s="41"/>
      <c r="D32" s="49"/>
      <c r="E32" s="60">
        <f>SUM(E33:E35)</f>
        <v>0</v>
      </c>
      <c r="F32" s="60">
        <f t="shared" ref="F32:O32" si="8">SUM(F33:F35)</f>
        <v>0</v>
      </c>
      <c r="G32" s="60">
        <f t="shared" si="8"/>
        <v>0</v>
      </c>
      <c r="H32" s="60">
        <f t="shared" si="8"/>
        <v>0</v>
      </c>
      <c r="I32" s="60">
        <f t="shared" si="8"/>
        <v>0</v>
      </c>
      <c r="J32" s="60">
        <f t="shared" si="8"/>
        <v>0</v>
      </c>
      <c r="K32" s="60">
        <f t="shared" si="8"/>
        <v>0</v>
      </c>
      <c r="L32" s="55">
        <f t="shared" si="8"/>
        <v>0</v>
      </c>
      <c r="M32" s="60">
        <f t="shared" si="8"/>
        <v>0</v>
      </c>
      <c r="N32" s="60">
        <f t="shared" si="8"/>
        <v>0</v>
      </c>
      <c r="O32" s="60">
        <f t="shared" si="8"/>
        <v>0</v>
      </c>
      <c r="P32" s="466">
        <f t="shared" si="0"/>
        <v>0</v>
      </c>
    </row>
    <row r="33" spans="1:16">
      <c r="A33" s="462"/>
      <c r="B33" s="203" t="s">
        <v>157</v>
      </c>
      <c r="C33" s="203"/>
      <c r="D33" s="20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466">
        <f t="shared" si="0"/>
        <v>0</v>
      </c>
    </row>
    <row r="34" spans="1:16">
      <c r="A34" s="462"/>
      <c r="B34" s="203" t="s">
        <v>158</v>
      </c>
      <c r="C34" s="203"/>
      <c r="D34" s="204"/>
      <c r="E34" s="459"/>
      <c r="F34" s="459"/>
      <c r="G34" s="461"/>
      <c r="H34" s="459"/>
      <c r="I34" s="461"/>
      <c r="J34" s="461"/>
      <c r="K34" s="461"/>
      <c r="L34" s="55"/>
      <c r="M34" s="459"/>
      <c r="N34" s="459"/>
      <c r="O34" s="459"/>
      <c r="P34" s="466">
        <f t="shared" si="0"/>
        <v>0</v>
      </c>
    </row>
    <row r="35" spans="1:16" ht="12.75" customHeight="1">
      <c r="A35" s="462"/>
      <c r="B35" s="527" t="s">
        <v>304</v>
      </c>
      <c r="C35" s="528"/>
      <c r="D35" s="529"/>
      <c r="E35" s="460"/>
      <c r="F35" s="460"/>
      <c r="G35" s="460"/>
      <c r="H35" s="460"/>
      <c r="I35" s="460"/>
      <c r="J35" s="460"/>
      <c r="K35" s="460"/>
      <c r="L35" s="55"/>
      <c r="M35" s="460"/>
      <c r="N35" s="460"/>
      <c r="O35" s="460"/>
      <c r="P35" s="466">
        <f t="shared" si="0"/>
        <v>0</v>
      </c>
    </row>
    <row r="36" spans="1:16" ht="12.75" customHeight="1">
      <c r="A36" s="462"/>
      <c r="B36" s="78" t="s">
        <v>467</v>
      </c>
      <c r="C36" s="203"/>
      <c r="D36" s="454"/>
      <c r="E36" s="460">
        <f>SUM(E37:E38)</f>
        <v>0</v>
      </c>
      <c r="F36" s="460">
        <f t="shared" ref="F36:O36" si="9">SUM(F37:F38)</f>
        <v>0</v>
      </c>
      <c r="G36" s="460">
        <f t="shared" si="9"/>
        <v>0</v>
      </c>
      <c r="H36" s="460">
        <f t="shared" si="9"/>
        <v>0</v>
      </c>
      <c r="I36" s="460">
        <f t="shared" si="9"/>
        <v>0</v>
      </c>
      <c r="J36" s="55">
        <f t="shared" si="9"/>
        <v>-732064</v>
      </c>
      <c r="K36" s="460">
        <f t="shared" si="9"/>
        <v>0</v>
      </c>
      <c r="L36" s="55">
        <f t="shared" si="9"/>
        <v>527445</v>
      </c>
      <c r="M36" s="460">
        <f t="shared" si="9"/>
        <v>0</v>
      </c>
      <c r="N36" s="460">
        <f t="shared" si="9"/>
        <v>0</v>
      </c>
      <c r="O36" s="460">
        <f t="shared" si="9"/>
        <v>0</v>
      </c>
      <c r="P36" s="466">
        <f t="shared" si="0"/>
        <v>-204619</v>
      </c>
    </row>
    <row r="37" spans="1:16">
      <c r="A37" s="462"/>
      <c r="B37" s="78" t="s">
        <v>468</v>
      </c>
      <c r="C37" s="203"/>
      <c r="D37" s="454"/>
      <c r="E37" s="460"/>
      <c r="F37" s="460"/>
      <c r="G37" s="460"/>
      <c r="H37" s="460"/>
      <c r="I37" s="460"/>
      <c r="J37" s="55"/>
      <c r="K37" s="460"/>
      <c r="L37" s="55"/>
      <c r="M37" s="460"/>
      <c r="N37" s="460"/>
      <c r="O37" s="460"/>
      <c r="P37" s="466">
        <f t="shared" si="0"/>
        <v>0</v>
      </c>
    </row>
    <row r="38" spans="1:16" ht="13.5" customHeight="1">
      <c r="A38" s="462"/>
      <c r="B38" s="78" t="s">
        <v>469</v>
      </c>
      <c r="C38" s="203"/>
      <c r="D38" s="454"/>
      <c r="E38" s="460"/>
      <c r="F38" s="460"/>
      <c r="G38" s="460"/>
      <c r="H38" s="460"/>
      <c r="I38" s="460"/>
      <c r="J38" s="55">
        <v>-732064</v>
      </c>
      <c r="K38" s="460"/>
      <c r="L38" s="55">
        <v>527445</v>
      </c>
      <c r="M38" s="460"/>
      <c r="N38" s="460"/>
      <c r="O38" s="460"/>
      <c r="P38" s="466">
        <f t="shared" si="0"/>
        <v>-204619</v>
      </c>
    </row>
    <row r="39" spans="1:16" ht="13.5" thickBot="1">
      <c r="A39" s="462"/>
      <c r="B39" s="463" t="s">
        <v>470</v>
      </c>
      <c r="C39" s="217"/>
      <c r="D39" s="464"/>
      <c r="E39" s="465">
        <f>+E27+E28+E29+E32+E36</f>
        <v>212758</v>
      </c>
      <c r="F39" s="465">
        <f t="shared" ref="F39:O39" si="10">+F27+F28+F29+F32+F36</f>
        <v>0</v>
      </c>
      <c r="G39" s="465">
        <f t="shared" si="10"/>
        <v>0</v>
      </c>
      <c r="H39" s="465">
        <f t="shared" si="10"/>
        <v>1113549</v>
      </c>
      <c r="I39" s="465">
        <f t="shared" si="10"/>
        <v>0</v>
      </c>
      <c r="J39" s="465">
        <f t="shared" si="10"/>
        <v>718210</v>
      </c>
      <c r="K39" s="465">
        <f t="shared" si="10"/>
        <v>0</v>
      </c>
      <c r="L39" s="465">
        <f t="shared" si="10"/>
        <v>-2119843</v>
      </c>
      <c r="M39" s="465">
        <f t="shared" si="10"/>
        <v>0</v>
      </c>
      <c r="N39" s="465">
        <f t="shared" si="10"/>
        <v>0</v>
      </c>
      <c r="O39" s="465">
        <f t="shared" si="10"/>
        <v>0</v>
      </c>
      <c r="P39" s="467">
        <f t="shared" si="0"/>
        <v>-75326</v>
      </c>
    </row>
    <row r="40" spans="1:16">
      <c r="A40" s="41"/>
    </row>
    <row r="41" spans="1:16" ht="15">
      <c r="A41" s="41"/>
      <c r="D41" s="51" t="s">
        <v>145</v>
      </c>
      <c r="E41" s="45"/>
      <c r="F41" s="66">
        <f>F42+F53+F54</f>
        <v>-75326</v>
      </c>
      <c r="G41" s="66">
        <f>G42+G53+G54</f>
        <v>2249136</v>
      </c>
    </row>
    <row r="42" spans="1:16">
      <c r="A42" s="41"/>
      <c r="D42" s="51" t="s">
        <v>148</v>
      </c>
      <c r="E42" s="45"/>
      <c r="F42" s="67">
        <f>F43+F46+F47+F48+F49+F50+F51+F52</f>
        <v>-75326</v>
      </c>
      <c r="G42" s="67">
        <f>G43+G46+G47+G48+G49+G50+G51+G52</f>
        <v>2249136</v>
      </c>
    </row>
    <row r="43" spans="1:16">
      <c r="A43" s="41"/>
      <c r="D43" s="51" t="s">
        <v>149</v>
      </c>
      <c r="E43" s="45"/>
      <c r="F43" s="67">
        <f>F44+F45</f>
        <v>212758</v>
      </c>
      <c r="G43" s="67">
        <f>G44+G45</f>
        <v>212758</v>
      </c>
    </row>
    <row r="44" spans="1:16">
      <c r="A44" s="41"/>
      <c r="D44" s="39" t="s">
        <v>150</v>
      </c>
      <c r="E44" s="45"/>
      <c r="F44" s="68">
        <v>212758</v>
      </c>
      <c r="G44" s="68">
        <v>212758</v>
      </c>
    </row>
    <row r="45" spans="1:16">
      <c r="A45" s="41"/>
      <c r="D45" s="39" t="s">
        <v>152</v>
      </c>
      <c r="E45" s="45"/>
      <c r="F45" s="68">
        <v>0</v>
      </c>
      <c r="G45" s="68">
        <v>0</v>
      </c>
    </row>
    <row r="46" spans="1:16">
      <c r="A46" s="41"/>
      <c r="D46" s="51" t="s">
        <v>154</v>
      </c>
      <c r="E46" s="45"/>
      <c r="F46" s="67">
        <v>0</v>
      </c>
      <c r="G46" s="67">
        <v>0</v>
      </c>
    </row>
    <row r="47" spans="1:16">
      <c r="D47" s="51" t="s">
        <v>156</v>
      </c>
      <c r="E47" s="45"/>
      <c r="F47" s="67">
        <v>1113549</v>
      </c>
      <c r="G47" s="67">
        <v>1113549</v>
      </c>
    </row>
    <row r="48" spans="1:16">
      <c r="D48" s="51" t="s">
        <v>160</v>
      </c>
      <c r="E48" s="45"/>
      <c r="F48" s="67"/>
      <c r="G48" s="67"/>
    </row>
    <row r="49" spans="4:7">
      <c r="D49" s="51" t="s">
        <v>161</v>
      </c>
      <c r="E49" s="45"/>
      <c r="F49" s="67">
        <v>718210</v>
      </c>
      <c r="G49" s="67">
        <v>1450274</v>
      </c>
    </row>
    <row r="50" spans="4:7">
      <c r="D50" s="51" t="s">
        <v>164</v>
      </c>
      <c r="E50" s="45"/>
      <c r="F50" s="67">
        <v>0</v>
      </c>
      <c r="G50" s="67">
        <v>0</v>
      </c>
    </row>
    <row r="51" spans="4:7">
      <c r="D51" s="51" t="s">
        <v>166</v>
      </c>
      <c r="E51" s="45"/>
      <c r="F51" s="67">
        <v>-2119843</v>
      </c>
      <c r="G51" s="67">
        <v>-527445</v>
      </c>
    </row>
    <row r="52" spans="4:7">
      <c r="D52" s="51" t="s">
        <v>167</v>
      </c>
      <c r="E52" s="45"/>
      <c r="F52" s="67">
        <v>0</v>
      </c>
      <c r="G52" s="67">
        <v>0</v>
      </c>
    </row>
    <row r="53" spans="4:7">
      <c r="D53" s="51" t="s">
        <v>444</v>
      </c>
      <c r="E53" s="45"/>
      <c r="F53" s="67"/>
      <c r="G53" s="67"/>
    </row>
    <row r="54" spans="4:7">
      <c r="D54" s="51" t="s">
        <v>172</v>
      </c>
      <c r="E54" s="45"/>
      <c r="F54" s="67">
        <v>0</v>
      </c>
      <c r="G54" s="67">
        <v>0</v>
      </c>
    </row>
  </sheetData>
  <mergeCells count="18">
    <mergeCell ref="B35:D35"/>
    <mergeCell ref="I7:I8"/>
    <mergeCell ref="B15:D15"/>
    <mergeCell ref="B16:D16"/>
    <mergeCell ref="B20:D20"/>
    <mergeCell ref="B30:D30"/>
    <mergeCell ref="B31:D31"/>
    <mergeCell ref="B1:Q1"/>
    <mergeCell ref="P7:P8"/>
    <mergeCell ref="E7:F7"/>
    <mergeCell ref="G7:G8"/>
    <mergeCell ref="H7:H8"/>
    <mergeCell ref="J7:J8"/>
    <mergeCell ref="K7:K8"/>
    <mergeCell ref="L7:L8"/>
    <mergeCell ref="M7:M8"/>
    <mergeCell ref="O7:O8"/>
    <mergeCell ref="N7:N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D24"/>
  <sheetViews>
    <sheetView showGridLines="0" showZeros="0" zoomScaleSheetLayoutView="100" workbookViewId="0">
      <selection activeCell="F19" sqref="F19"/>
    </sheetView>
  </sheetViews>
  <sheetFormatPr baseColWidth="10" defaultRowHeight="12.75"/>
  <cols>
    <col min="1" max="1" width="2" style="84" customWidth="1"/>
    <col min="2" max="2" width="50" style="84" customWidth="1"/>
    <col min="3" max="3" width="19.28515625" style="84" customWidth="1"/>
    <col min="4" max="4" width="17.7109375" style="84" customWidth="1"/>
    <col min="5" max="16384" width="11.42578125" style="84"/>
  </cols>
  <sheetData>
    <row r="2" spans="2:4">
      <c r="B2" s="123" t="s">
        <v>196</v>
      </c>
    </row>
    <row r="4" spans="2:4" ht="13.5" thickBot="1"/>
    <row r="5" spans="2:4" ht="21.75" customHeight="1" thickBot="1">
      <c r="B5" s="85" t="s">
        <v>10</v>
      </c>
      <c r="C5" s="86" t="s">
        <v>361</v>
      </c>
      <c r="D5" s="86" t="s">
        <v>360</v>
      </c>
    </row>
    <row r="6" spans="2:4">
      <c r="B6" s="87" t="s">
        <v>11</v>
      </c>
      <c r="C6" s="88">
        <v>-2119843</v>
      </c>
      <c r="D6" s="88">
        <v>-527445</v>
      </c>
    </row>
    <row r="7" spans="2:4">
      <c r="B7" s="87" t="s">
        <v>12</v>
      </c>
      <c r="C7" s="89">
        <v>0</v>
      </c>
      <c r="D7" s="89">
        <v>0</v>
      </c>
    </row>
    <row r="8" spans="2:4">
      <c r="B8" s="87" t="s">
        <v>13</v>
      </c>
      <c r="C8" s="89"/>
      <c r="D8" s="89"/>
    </row>
    <row r="9" spans="2:4">
      <c r="B9" s="87" t="s">
        <v>14</v>
      </c>
      <c r="C9" s="89"/>
      <c r="D9" s="89"/>
    </row>
    <row r="10" spans="2:4" ht="13.5" thickBot="1">
      <c r="B10" s="469" t="s">
        <v>22</v>
      </c>
      <c r="C10" s="207">
        <f>SUM(C6:C9)</f>
        <v>-2119843</v>
      </c>
      <c r="D10" s="207">
        <f>SUM(D6:D9)</f>
        <v>-527445</v>
      </c>
    </row>
    <row r="11" spans="2:4" ht="18.75" customHeight="1" thickBot="1">
      <c r="B11" s="90" t="s">
        <v>15</v>
      </c>
      <c r="C11" s="91" t="s">
        <v>361</v>
      </c>
      <c r="D11" s="91" t="s">
        <v>360</v>
      </c>
    </row>
    <row r="12" spans="2:4">
      <c r="B12" s="87" t="s">
        <v>16</v>
      </c>
      <c r="C12" s="88"/>
      <c r="D12" s="88"/>
    </row>
    <row r="13" spans="2:4">
      <c r="B13" s="87" t="s">
        <v>17</v>
      </c>
      <c r="C13" s="89"/>
      <c r="D13" s="89"/>
    </row>
    <row r="14" spans="2:4">
      <c r="B14" s="87" t="s">
        <v>18</v>
      </c>
      <c r="C14" s="89"/>
      <c r="D14" s="89"/>
    </row>
    <row r="15" spans="2:4">
      <c r="B15" s="87" t="s">
        <v>13</v>
      </c>
      <c r="C15" s="89"/>
      <c r="D15" s="89"/>
    </row>
    <row r="16" spans="2:4">
      <c r="B16" s="87" t="s">
        <v>19</v>
      </c>
      <c r="C16" s="89"/>
      <c r="D16" s="89"/>
    </row>
    <row r="17" spans="2:4">
      <c r="B17" s="87" t="s">
        <v>20</v>
      </c>
      <c r="C17" s="89"/>
      <c r="D17" s="89"/>
    </row>
    <row r="18" spans="2:4">
      <c r="B18" s="87" t="s">
        <v>21</v>
      </c>
      <c r="C18" s="89">
        <f>+C6</f>
        <v>-2119843</v>
      </c>
      <c r="D18" s="89">
        <f>+D10</f>
        <v>-527445</v>
      </c>
    </row>
    <row r="19" spans="2:4" ht="13.5" thickBot="1">
      <c r="B19" s="469" t="s">
        <v>23</v>
      </c>
      <c r="C19" s="207">
        <f>SUM(C12:C18)</f>
        <v>-2119843</v>
      </c>
      <c r="D19" s="207">
        <f>SUM(D12:D18)</f>
        <v>-527445</v>
      </c>
    </row>
    <row r="21" spans="2:4" ht="18.75" customHeight="1"/>
    <row r="22" spans="2:4">
      <c r="B22" s="84" t="s">
        <v>260</v>
      </c>
    </row>
    <row r="24" spans="2:4">
      <c r="B24" s="84" t="s">
        <v>195</v>
      </c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I40"/>
  <sheetViews>
    <sheetView showGridLines="0" showZeros="0" zoomScale="75" workbookViewId="0">
      <selection activeCell="H23" sqref="H23"/>
    </sheetView>
  </sheetViews>
  <sheetFormatPr baseColWidth="10" defaultRowHeight="15"/>
  <cols>
    <col min="1" max="1" width="1.5703125" style="92" customWidth="1"/>
    <col min="2" max="2" width="33.28515625" style="92" customWidth="1"/>
    <col min="3" max="3" width="30.5703125" style="92" customWidth="1"/>
    <col min="4" max="4" width="8" style="92" customWidth="1"/>
    <col min="5" max="5" width="43.28515625" style="92" customWidth="1"/>
    <col min="6" max="6" width="26.85546875" style="92" customWidth="1"/>
    <col min="7" max="7" width="5.140625" style="92" customWidth="1"/>
    <col min="8" max="8" width="25.28515625" style="92" bestFit="1" customWidth="1"/>
    <col min="9" max="9" width="33.28515625" style="92" bestFit="1" customWidth="1"/>
    <col min="10" max="16384" width="11.42578125" style="92"/>
  </cols>
  <sheetData>
    <row r="2" spans="2:9" ht="15.75">
      <c r="B2" s="115" t="s">
        <v>197</v>
      </c>
      <c r="C2" s="116"/>
    </row>
    <row r="5" spans="2:9" s="112" customFormat="1" ht="15.75">
      <c r="B5" s="112" t="s">
        <v>201</v>
      </c>
      <c r="E5" s="112" t="s">
        <v>202</v>
      </c>
      <c r="H5" s="112" t="s">
        <v>203</v>
      </c>
    </row>
    <row r="6" spans="2:9" ht="15.75" thickBot="1"/>
    <row r="7" spans="2:9" ht="38.25" customHeight="1" thickBot="1">
      <c r="C7" s="106" t="s">
        <v>0</v>
      </c>
      <c r="F7" s="106" t="s">
        <v>0</v>
      </c>
      <c r="I7" s="106" t="s">
        <v>0</v>
      </c>
    </row>
    <row r="8" spans="2:9" ht="15.75" thickBot="1">
      <c r="B8" s="93" t="s">
        <v>24</v>
      </c>
      <c r="C8" s="94">
        <v>0.03</v>
      </c>
      <c r="E8" s="95" t="s">
        <v>114</v>
      </c>
      <c r="F8" s="96">
        <v>0.25</v>
      </c>
      <c r="H8" s="93" t="s">
        <v>24</v>
      </c>
      <c r="I8" s="94">
        <v>0.03</v>
      </c>
    </row>
    <row r="9" spans="2:9" ht="15.75" thickBot="1">
      <c r="B9" s="97" t="s">
        <v>115</v>
      </c>
      <c r="C9" s="98" t="s">
        <v>116</v>
      </c>
      <c r="E9" s="95" t="s">
        <v>199</v>
      </c>
      <c r="F9" s="96">
        <v>0.05</v>
      </c>
    </row>
    <row r="10" spans="2:9" ht="15.75" thickBot="1">
      <c r="B10" s="97" t="s">
        <v>117</v>
      </c>
      <c r="C10" s="98" t="s">
        <v>116</v>
      </c>
      <c r="E10" s="95" t="s">
        <v>200</v>
      </c>
      <c r="F10" s="96">
        <v>0.1</v>
      </c>
    </row>
    <row r="11" spans="2:9">
      <c r="B11" s="99" t="s">
        <v>118</v>
      </c>
      <c r="C11" s="100">
        <v>0.12</v>
      </c>
    </row>
    <row r="12" spans="2:9">
      <c r="B12" s="99" t="s">
        <v>119</v>
      </c>
      <c r="C12" s="101" t="s">
        <v>198</v>
      </c>
    </row>
    <row r="13" spans="2:9">
      <c r="B13" s="99" t="s">
        <v>120</v>
      </c>
      <c r="C13" s="98" t="s">
        <v>116</v>
      </c>
    </row>
    <row r="14" spans="2:9">
      <c r="B14" s="99" t="s">
        <v>121</v>
      </c>
      <c r="C14" s="100">
        <v>0.25</v>
      </c>
    </row>
    <row r="15" spans="2:9">
      <c r="B15" s="102" t="s">
        <v>122</v>
      </c>
      <c r="C15" s="103">
        <v>0.16</v>
      </c>
    </row>
    <row r="16" spans="2:9" ht="15.75" thickBot="1">
      <c r="B16" s="104" t="s">
        <v>1</v>
      </c>
      <c r="C16" s="105">
        <v>0.12</v>
      </c>
    </row>
    <row r="20" spans="2:3" s="112" customFormat="1" ht="15.75">
      <c r="B20" s="112" t="s">
        <v>204</v>
      </c>
    </row>
    <row r="22" spans="2:3" ht="15.75" thickBot="1"/>
    <row r="23" spans="2:3" ht="45.75" thickBot="1">
      <c r="B23" s="106" t="s">
        <v>34</v>
      </c>
      <c r="C23" s="107" t="s">
        <v>35</v>
      </c>
    </row>
    <row r="24" spans="2:3">
      <c r="B24" s="108"/>
      <c r="C24" s="109"/>
    </row>
    <row r="25" spans="2:3">
      <c r="B25" s="110"/>
      <c r="C25" s="110"/>
    </row>
    <row r="26" spans="2:3">
      <c r="B26" s="111"/>
      <c r="C26" s="110"/>
    </row>
    <row r="27" spans="2:3">
      <c r="B27" s="111"/>
      <c r="C27" s="110"/>
    </row>
    <row r="28" spans="2:3">
      <c r="B28" s="111"/>
      <c r="C28" s="110"/>
    </row>
    <row r="29" spans="2:3">
      <c r="B29" s="111"/>
      <c r="C29" s="110"/>
    </row>
    <row r="30" spans="2:3">
      <c r="B30" s="111"/>
      <c r="C30" s="110"/>
    </row>
    <row r="31" spans="2:3">
      <c r="B31" s="111"/>
      <c r="C31" s="110"/>
    </row>
    <row r="32" spans="2:3">
      <c r="B32" s="111"/>
      <c r="C32" s="111"/>
    </row>
    <row r="35" spans="1:4" s="112" customFormat="1" ht="15.75">
      <c r="A35" s="113"/>
      <c r="B35" s="113" t="s">
        <v>205</v>
      </c>
      <c r="C35" s="113"/>
      <c r="D35" s="113"/>
    </row>
    <row r="36" spans="1:4">
      <c r="A36" s="114"/>
      <c r="B36" s="114"/>
      <c r="C36" s="114"/>
      <c r="D36" s="114"/>
    </row>
    <row r="37" spans="1:4">
      <c r="A37" s="114"/>
      <c r="B37" s="114" t="s">
        <v>206</v>
      </c>
      <c r="C37" s="114"/>
      <c r="D37" s="114"/>
    </row>
    <row r="38" spans="1:4">
      <c r="A38" s="114"/>
      <c r="B38" s="114" t="s">
        <v>207</v>
      </c>
      <c r="C38" s="114"/>
      <c r="D38" s="114"/>
    </row>
    <row r="39" spans="1:4">
      <c r="A39" s="114"/>
      <c r="B39" s="114" t="s">
        <v>208</v>
      </c>
      <c r="C39" s="114"/>
      <c r="D39" s="114"/>
    </row>
    <row r="40" spans="1:4">
      <c r="A40" s="114"/>
      <c r="B40" s="114"/>
      <c r="C40" s="114"/>
      <c r="D40" s="114"/>
    </row>
  </sheetData>
  <phoneticPr fontId="4" type="noConversion"/>
  <pageMargins left="0.75" right="0.75" top="1" bottom="1" header="0" footer="0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54"/>
  <sheetViews>
    <sheetView showGridLines="0" showZeros="0" topLeftCell="A39" workbookViewId="0">
      <selection activeCell="H17" sqref="H17"/>
    </sheetView>
  </sheetViews>
  <sheetFormatPr baseColWidth="10" defaultRowHeight="12.75"/>
  <cols>
    <col min="1" max="1" width="5" style="31" customWidth="1"/>
    <col min="2" max="2" width="66" style="31" customWidth="1"/>
    <col min="3" max="3" width="14.5703125" style="31" customWidth="1"/>
    <col min="4" max="4" width="15.42578125" style="31" customWidth="1"/>
    <col min="5" max="5" width="17.85546875" style="31" customWidth="1"/>
    <col min="6" max="6" width="16.85546875" style="31" customWidth="1"/>
    <col min="7" max="7" width="16" style="31" customWidth="1"/>
    <col min="8" max="8" width="16.5703125" style="31" customWidth="1"/>
    <col min="9" max="9" width="22.42578125" style="31" customWidth="1"/>
    <col min="10" max="16384" width="11.42578125" style="31"/>
  </cols>
  <sheetData>
    <row r="1" spans="1:6">
      <c r="B1" s="117"/>
      <c r="C1" s="117"/>
      <c r="D1" s="117"/>
      <c r="E1" s="117"/>
    </row>
    <row r="2" spans="1:6">
      <c r="B2" s="123" t="s">
        <v>316</v>
      </c>
      <c r="C2" s="118"/>
      <c r="D2" s="117"/>
      <c r="E2" s="117"/>
    </row>
    <row r="4" spans="1:6" ht="13.5" thickBot="1">
      <c r="B4" s="237"/>
      <c r="C4" s="215"/>
      <c r="D4" s="215"/>
      <c r="E4" s="215"/>
    </row>
    <row r="5" spans="1:6" ht="49.5" customHeight="1">
      <c r="A5" s="212"/>
      <c r="B5" s="235" t="s">
        <v>306</v>
      </c>
      <c r="C5" s="236" t="s">
        <v>307</v>
      </c>
      <c r="D5" s="236" t="s">
        <v>308</v>
      </c>
      <c r="E5" s="238" t="s">
        <v>309</v>
      </c>
    </row>
    <row r="6" spans="1:6">
      <c r="A6" s="212"/>
      <c r="B6" s="243" t="s">
        <v>313</v>
      </c>
      <c r="C6" s="121">
        <f>+C28</f>
        <v>0</v>
      </c>
      <c r="D6" s="121">
        <f>+D28</f>
        <v>3612236</v>
      </c>
      <c r="E6" s="239">
        <f>+E28</f>
        <v>4207</v>
      </c>
    </row>
    <row r="7" spans="1:6">
      <c r="A7" s="212"/>
      <c r="B7" s="244" t="s">
        <v>310</v>
      </c>
      <c r="C7" s="121"/>
      <c r="D7" s="121">
        <f>400971+50717</f>
        <v>451688</v>
      </c>
      <c r="E7" s="239">
        <f>288956+39000+1</f>
        <v>327957</v>
      </c>
    </row>
    <row r="8" spans="1:6" s="210" customFormat="1">
      <c r="A8" s="212"/>
      <c r="B8" s="244" t="s">
        <v>472</v>
      </c>
      <c r="C8" s="121"/>
      <c r="D8" s="121"/>
      <c r="E8" s="239"/>
    </row>
    <row r="9" spans="1:6">
      <c r="A9" s="212"/>
      <c r="B9" s="244" t="s">
        <v>311</v>
      </c>
      <c r="C9" s="121"/>
      <c r="D9" s="121">
        <f>-400971-39000-15122</f>
        <v>-455093</v>
      </c>
      <c r="E9" s="239"/>
    </row>
    <row r="10" spans="1:6">
      <c r="A10" s="212"/>
      <c r="B10" s="245" t="s">
        <v>314</v>
      </c>
      <c r="C10" s="121">
        <f>SUM(C6:C9)</f>
        <v>0</v>
      </c>
      <c r="D10" s="121">
        <f t="shared" ref="D10:E10" si="0">SUM(D6:D9)</f>
        <v>3608831</v>
      </c>
      <c r="E10" s="239">
        <f t="shared" si="0"/>
        <v>332164</v>
      </c>
    </row>
    <row r="11" spans="1:6">
      <c r="A11" s="212"/>
      <c r="B11" s="243" t="s">
        <v>315</v>
      </c>
      <c r="C11" s="121">
        <f>+C34</f>
        <v>0</v>
      </c>
      <c r="D11" s="121">
        <f>+D34</f>
        <v>-2295286</v>
      </c>
      <c r="E11" s="239">
        <f>+E34</f>
        <v>0</v>
      </c>
    </row>
    <row r="12" spans="1:6">
      <c r="A12" s="212"/>
      <c r="B12" s="244" t="s">
        <v>25</v>
      </c>
      <c r="C12" s="121"/>
      <c r="D12" s="121">
        <f>-153628-24181</f>
        <v>-177809</v>
      </c>
      <c r="E12" s="239"/>
    </row>
    <row r="13" spans="1:6" s="210" customFormat="1">
      <c r="A13" s="212"/>
      <c r="B13" s="244" t="s">
        <v>471</v>
      </c>
      <c r="C13" s="121"/>
      <c r="D13" s="121"/>
      <c r="E13" s="239"/>
    </row>
    <row r="14" spans="1:6" ht="14.25" customHeight="1">
      <c r="A14" s="212"/>
      <c r="B14" s="244" t="s">
        <v>26</v>
      </c>
      <c r="C14" s="121"/>
      <c r="D14" s="121"/>
      <c r="E14" s="239"/>
    </row>
    <row r="15" spans="1:6">
      <c r="A15" s="212"/>
      <c r="B15" s="244" t="s">
        <v>312</v>
      </c>
      <c r="C15" s="121"/>
      <c r="D15" s="121">
        <f>9028+14013</f>
        <v>23041</v>
      </c>
      <c r="E15" s="239"/>
    </row>
    <row r="16" spans="1:6">
      <c r="A16" s="212"/>
      <c r="B16" s="245" t="s">
        <v>414</v>
      </c>
      <c r="C16" s="121">
        <f>SUM(C11:C15)</f>
        <v>0</v>
      </c>
      <c r="D16" s="121">
        <f>SUM(D11:D15)</f>
        <v>-2450054</v>
      </c>
      <c r="E16" s="239">
        <f>SUM(E11:E15)</f>
        <v>0</v>
      </c>
      <c r="F16" s="24"/>
    </row>
    <row r="17" spans="1:5" ht="25.5">
      <c r="A17" s="212"/>
      <c r="B17" s="243" t="s">
        <v>415</v>
      </c>
      <c r="C17" s="122"/>
      <c r="D17" s="122"/>
      <c r="E17" s="240"/>
    </row>
    <row r="18" spans="1:5">
      <c r="A18" s="212"/>
      <c r="B18" s="244" t="s">
        <v>27</v>
      </c>
      <c r="C18" s="121"/>
      <c r="D18" s="121"/>
      <c r="E18" s="239"/>
    </row>
    <row r="19" spans="1:5">
      <c r="A19" s="212"/>
      <c r="B19" s="244" t="s">
        <v>28</v>
      </c>
      <c r="C19" s="121"/>
      <c r="D19" s="121"/>
      <c r="E19" s="239"/>
    </row>
    <row r="20" spans="1:5">
      <c r="A20" s="212"/>
      <c r="B20" s="244" t="s">
        <v>312</v>
      </c>
      <c r="C20" s="121"/>
      <c r="D20" s="121"/>
      <c r="E20" s="239"/>
    </row>
    <row r="21" spans="1:5" ht="26.25" thickBot="1">
      <c r="A21" s="212"/>
      <c r="B21" s="246" t="s">
        <v>416</v>
      </c>
      <c r="C21" s="241">
        <f>SUM(C17:C20)</f>
        <v>0</v>
      </c>
      <c r="D21" s="241">
        <f>SUM(D17:D20)</f>
        <v>0</v>
      </c>
      <c r="E21" s="242">
        <f>SUM(E17:E20)</f>
        <v>0</v>
      </c>
    </row>
    <row r="22" spans="1:5" s="210" customFormat="1" ht="13.5" thickBot="1">
      <c r="B22" s="247"/>
      <c r="C22" s="248"/>
      <c r="D22" s="248"/>
      <c r="E22" s="248"/>
    </row>
    <row r="23" spans="1:5" ht="39.75" customHeight="1">
      <c r="A23" s="212"/>
      <c r="B23" s="235" t="s">
        <v>420</v>
      </c>
      <c r="C23" s="236" t="s">
        <v>307</v>
      </c>
      <c r="D23" s="236" t="s">
        <v>308</v>
      </c>
      <c r="E23" s="238" t="s">
        <v>309</v>
      </c>
    </row>
    <row r="24" spans="1:5">
      <c r="A24" s="212"/>
      <c r="B24" s="243" t="s">
        <v>421</v>
      </c>
      <c r="C24" s="121"/>
      <c r="D24" s="121">
        <f>2701818+531305</f>
        <v>3233123</v>
      </c>
      <c r="E24" s="239">
        <v>4207</v>
      </c>
    </row>
    <row r="25" spans="1:5" s="28" customFormat="1">
      <c r="A25" s="212"/>
      <c r="B25" s="244" t="s">
        <v>310</v>
      </c>
      <c r="C25" s="121"/>
      <c r="D25" s="121">
        <f>36259+400971+6783</f>
        <v>444013</v>
      </c>
      <c r="E25" s="239"/>
    </row>
    <row r="26" spans="1:5" s="211" customFormat="1">
      <c r="A26" s="212"/>
      <c r="B26" s="244" t="s">
        <v>473</v>
      </c>
      <c r="C26" s="121"/>
      <c r="D26" s="121"/>
      <c r="E26" s="239"/>
    </row>
    <row r="27" spans="1:5" s="28" customFormat="1">
      <c r="A27" s="212"/>
      <c r="B27" s="244" t="s">
        <v>311</v>
      </c>
      <c r="C27" s="121"/>
      <c r="D27" s="121">
        <v>-64900</v>
      </c>
      <c r="E27" s="239"/>
    </row>
    <row r="28" spans="1:5">
      <c r="A28" s="212"/>
      <c r="B28" s="245" t="s">
        <v>422</v>
      </c>
      <c r="C28" s="121">
        <f>SUM(C24:C27)</f>
        <v>0</v>
      </c>
      <c r="D28" s="121">
        <f t="shared" ref="D28" si="1">SUM(D24:D27)</f>
        <v>3612236</v>
      </c>
      <c r="E28" s="239">
        <f>SUM(E24:E27)</f>
        <v>4207</v>
      </c>
    </row>
    <row r="29" spans="1:5">
      <c r="A29" s="212"/>
      <c r="B29" s="243" t="s">
        <v>423</v>
      </c>
      <c r="C29" s="121"/>
      <c r="D29" s="121">
        <f>-1918955-186691</f>
        <v>-2105646</v>
      </c>
      <c r="E29" s="239"/>
    </row>
    <row r="30" spans="1:5">
      <c r="A30" s="212"/>
      <c r="B30" s="244" t="s">
        <v>25</v>
      </c>
      <c r="C30" s="121"/>
      <c r="D30" s="121">
        <f>-174364-16041</f>
        <v>-190405</v>
      </c>
      <c r="E30" s="239"/>
    </row>
    <row r="31" spans="1:5" s="210" customFormat="1">
      <c r="A31" s="212"/>
      <c r="B31" s="244" t="s">
        <v>471</v>
      </c>
      <c r="C31" s="121"/>
      <c r="D31" s="121"/>
      <c r="E31" s="239"/>
    </row>
    <row r="32" spans="1:5">
      <c r="A32" s="212"/>
      <c r="B32" s="244" t="s">
        <v>26</v>
      </c>
      <c r="C32" s="121"/>
      <c r="D32" s="121"/>
      <c r="E32" s="239"/>
    </row>
    <row r="33" spans="1:8">
      <c r="A33" s="212"/>
      <c r="B33" s="244" t="s">
        <v>312</v>
      </c>
      <c r="C33" s="121"/>
      <c r="D33" s="121">
        <v>765</v>
      </c>
      <c r="E33" s="239"/>
    </row>
    <row r="34" spans="1:8">
      <c r="A34" s="212"/>
      <c r="B34" s="259" t="s">
        <v>424</v>
      </c>
      <c r="C34" s="121">
        <f>SUM(C29:C33)</f>
        <v>0</v>
      </c>
      <c r="D34" s="121">
        <f>SUM(D29:D33)</f>
        <v>-2295286</v>
      </c>
      <c r="E34" s="239">
        <f>SUM(E29:E33)</f>
        <v>0</v>
      </c>
    </row>
    <row r="35" spans="1:8" ht="25.5">
      <c r="A35" s="212"/>
      <c r="B35" s="243" t="s">
        <v>425</v>
      </c>
      <c r="C35" s="122"/>
      <c r="D35" s="122"/>
      <c r="E35" s="240"/>
      <c r="F35" s="213"/>
      <c r="G35" s="211"/>
    </row>
    <row r="36" spans="1:8">
      <c r="A36" s="212"/>
      <c r="B36" s="244" t="s">
        <v>27</v>
      </c>
      <c r="C36" s="121"/>
      <c r="D36" s="121"/>
      <c r="E36" s="239"/>
    </row>
    <row r="37" spans="1:8">
      <c r="A37" s="212"/>
      <c r="B37" s="244" t="s">
        <v>28</v>
      </c>
      <c r="C37" s="121"/>
      <c r="D37" s="121"/>
      <c r="E37" s="239"/>
    </row>
    <row r="38" spans="1:8">
      <c r="A38" s="212"/>
      <c r="B38" s="244" t="s">
        <v>312</v>
      </c>
      <c r="C38" s="121"/>
      <c r="D38" s="121"/>
      <c r="E38" s="239"/>
    </row>
    <row r="39" spans="1:8" ht="26.25" thickBot="1">
      <c r="A39" s="212"/>
      <c r="B39" s="249" t="s">
        <v>426</v>
      </c>
      <c r="C39" s="241">
        <f>SUM(C35:C38)</f>
        <v>0</v>
      </c>
      <c r="D39" s="241">
        <f>SUM(D35:D38)</f>
        <v>0</v>
      </c>
      <c r="E39" s="242">
        <f>SUM(E35:E38)</f>
        <v>0</v>
      </c>
    </row>
    <row r="40" spans="1:8">
      <c r="B40" s="211"/>
      <c r="C40" s="211"/>
      <c r="D40" s="211"/>
      <c r="E40" s="119"/>
    </row>
    <row r="41" spans="1:8">
      <c r="D41" s="214"/>
    </row>
    <row r="42" spans="1:8" ht="13.5" thickBot="1">
      <c r="C42" s="119"/>
      <c r="D42" s="119"/>
      <c r="E42" s="119"/>
      <c r="F42" s="120"/>
      <c r="G42" s="210"/>
      <c r="H42" s="210"/>
    </row>
    <row r="43" spans="1:8" ht="25.5">
      <c r="B43" s="260" t="s">
        <v>209</v>
      </c>
      <c r="C43" s="261" t="s">
        <v>307</v>
      </c>
      <c r="D43" s="261" t="s">
        <v>308</v>
      </c>
      <c r="E43" s="238" t="s">
        <v>309</v>
      </c>
      <c r="F43" s="210"/>
      <c r="G43" s="210"/>
    </row>
    <row r="44" spans="1:8">
      <c r="B44" s="262" t="s">
        <v>412</v>
      </c>
      <c r="C44" s="121">
        <f>C28+C34+C39</f>
        <v>0</v>
      </c>
      <c r="D44" s="121">
        <f>D28+D34+D39</f>
        <v>1316950</v>
      </c>
      <c r="E44" s="121">
        <f>E28+E34+E39</f>
        <v>4207</v>
      </c>
      <c r="F44" s="533" t="s">
        <v>323</v>
      </c>
      <c r="G44" s="534"/>
    </row>
    <row r="45" spans="1:8" ht="13.5" thickBot="1">
      <c r="B45" s="263" t="s">
        <v>413</v>
      </c>
      <c r="C45" s="241">
        <f>C10+C16+C21</f>
        <v>0</v>
      </c>
      <c r="D45" s="241">
        <f>D10+D16+D21</f>
        <v>1158777</v>
      </c>
      <c r="E45" s="241">
        <f t="shared" ref="E45" si="2">E10+E16+E21</f>
        <v>332164</v>
      </c>
      <c r="F45" s="533" t="s">
        <v>323</v>
      </c>
      <c r="G45" s="534"/>
    </row>
    <row r="47" spans="1:8" ht="13.5" thickBot="1"/>
    <row r="48" spans="1:8" ht="25.5">
      <c r="B48" s="258" t="s">
        <v>317</v>
      </c>
      <c r="C48" s="250" t="s">
        <v>361</v>
      </c>
      <c r="D48" s="250" t="s">
        <v>360</v>
      </c>
    </row>
    <row r="49" spans="2:4">
      <c r="B49" s="251" t="s">
        <v>318</v>
      </c>
      <c r="C49" s="212"/>
      <c r="D49" s="212"/>
    </row>
    <row r="50" spans="2:4">
      <c r="B50" s="252" t="s">
        <v>319</v>
      </c>
      <c r="C50" s="256">
        <f>C51+C52</f>
        <v>0</v>
      </c>
      <c r="D50" s="256">
        <f>D51+D52</f>
        <v>0</v>
      </c>
    </row>
    <row r="51" spans="2:4">
      <c r="B51" s="253" t="s">
        <v>320</v>
      </c>
      <c r="C51" s="256"/>
      <c r="D51" s="256"/>
    </row>
    <row r="52" spans="2:4">
      <c r="B52" s="253" t="s">
        <v>321</v>
      </c>
      <c r="C52" s="257"/>
      <c r="D52" s="257"/>
    </row>
    <row r="53" spans="2:4">
      <c r="B53" s="252" t="s">
        <v>322</v>
      </c>
      <c r="C53" s="212"/>
      <c r="D53" s="212"/>
    </row>
    <row r="54" spans="2:4" ht="13.5" thickBot="1">
      <c r="B54" s="254" t="s">
        <v>29</v>
      </c>
      <c r="C54" s="255"/>
      <c r="D54" s="255"/>
    </row>
  </sheetData>
  <mergeCells count="2">
    <mergeCell ref="F44:G44"/>
    <mergeCell ref="F45:G45"/>
  </mergeCells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158"/>
  <sheetViews>
    <sheetView workbookViewId="0">
      <selection activeCell="G27" sqref="G27"/>
    </sheetView>
  </sheetViews>
  <sheetFormatPr baseColWidth="10" defaultRowHeight="12.75"/>
  <cols>
    <col min="1" max="1" width="11.42578125" style="118"/>
    <col min="2" max="2" width="3.28515625" style="118" customWidth="1"/>
    <col min="3" max="3" width="20.5703125" style="118" customWidth="1"/>
    <col min="4" max="4" width="13.140625" style="118" customWidth="1"/>
    <col min="5" max="5" width="11.42578125" style="118" customWidth="1"/>
    <col min="6" max="6" width="13.5703125" style="118" customWidth="1"/>
    <col min="7" max="7" width="14.5703125" style="118" customWidth="1"/>
    <col min="8" max="8" width="15.85546875" style="118" customWidth="1"/>
    <col min="9" max="9" width="14.28515625" style="118" customWidth="1"/>
    <col min="10" max="10" width="17.28515625" style="118" customWidth="1"/>
    <col min="11" max="11" width="14.5703125" style="118" customWidth="1"/>
    <col min="12" max="12" width="12.7109375" style="118" bestFit="1" customWidth="1"/>
    <col min="13" max="13" width="13.85546875" style="118" customWidth="1"/>
    <col min="14" max="14" width="11.5703125" style="118" bestFit="1" customWidth="1"/>
    <col min="15" max="15" width="11" style="118" bestFit="1" customWidth="1"/>
    <col min="16" max="16" width="11.5703125" style="118" bestFit="1" customWidth="1"/>
    <col min="17" max="17" width="11.140625" style="118" bestFit="1" customWidth="1"/>
    <col min="18" max="18" width="13.28515625" style="118" bestFit="1" customWidth="1"/>
    <col min="19" max="19" width="11.42578125" style="118"/>
    <col min="20" max="20" width="44.85546875" style="118" customWidth="1"/>
    <col min="21" max="21" width="13.5703125" style="118" customWidth="1"/>
    <col min="22" max="25" width="11.42578125" style="118"/>
    <col min="26" max="26" width="12.7109375" style="118" customWidth="1"/>
    <col min="27" max="27" width="12.7109375" style="118" bestFit="1" customWidth="1"/>
    <col min="28" max="16384" width="11.42578125" style="118"/>
  </cols>
  <sheetData>
    <row r="1" spans="1:11">
      <c r="B1" s="267"/>
      <c r="C1" s="267"/>
      <c r="D1" s="268"/>
      <c r="E1" s="268"/>
      <c r="F1" s="268"/>
      <c r="G1" s="268"/>
      <c r="H1" s="268"/>
      <c r="I1" s="268"/>
      <c r="J1" s="268"/>
    </row>
    <row r="2" spans="1:11" s="117" customFormat="1" ht="22.5" customHeight="1">
      <c r="B2" s="269"/>
      <c r="C2" s="543" t="s">
        <v>330</v>
      </c>
      <c r="D2" s="543"/>
      <c r="E2" s="543"/>
      <c r="F2" s="543"/>
      <c r="G2" s="543"/>
      <c r="H2" s="543"/>
      <c r="I2" s="543"/>
      <c r="J2" s="543"/>
      <c r="K2" s="543"/>
    </row>
    <row r="3" spans="1:11" ht="13.5" thickBot="1">
      <c r="B3" s="267"/>
      <c r="C3" s="267"/>
      <c r="D3" s="268"/>
      <c r="E3" s="268"/>
      <c r="F3" s="268"/>
      <c r="G3" s="268"/>
      <c r="H3" s="268"/>
      <c r="I3" s="268"/>
      <c r="J3" s="268"/>
    </row>
    <row r="4" spans="1:11">
      <c r="B4" s="268"/>
      <c r="C4" s="267"/>
      <c r="D4" s="268"/>
      <c r="E4" s="270"/>
      <c r="F4" s="540" t="s">
        <v>324</v>
      </c>
      <c r="G4" s="541"/>
      <c r="H4" s="541"/>
      <c r="I4" s="542"/>
    </row>
    <row r="5" spans="1:11" ht="38.25">
      <c r="A5" s="268"/>
      <c r="B5" s="268"/>
      <c r="C5" s="268"/>
      <c r="D5" s="268"/>
      <c r="E5" s="270"/>
      <c r="F5" s="271" t="s">
        <v>325</v>
      </c>
      <c r="G5" s="272" t="s">
        <v>326</v>
      </c>
      <c r="H5" s="272" t="s">
        <v>327</v>
      </c>
      <c r="I5" s="273" t="s">
        <v>30</v>
      </c>
    </row>
    <row r="6" spans="1:11" ht="13.5" thickBot="1">
      <c r="B6" s="274"/>
      <c r="C6" s="274"/>
      <c r="D6" s="274"/>
      <c r="E6" s="275"/>
      <c r="F6" s="276" t="s">
        <v>361</v>
      </c>
      <c r="G6" s="276" t="s">
        <v>361</v>
      </c>
      <c r="H6" s="276" t="s">
        <v>361</v>
      </c>
      <c r="I6" s="273" t="s">
        <v>361</v>
      </c>
    </row>
    <row r="7" spans="1:11" ht="30" customHeight="1">
      <c r="B7" s="535" t="s">
        <v>328</v>
      </c>
      <c r="C7" s="538" t="s">
        <v>474</v>
      </c>
      <c r="D7" s="538"/>
      <c r="E7" s="538"/>
      <c r="F7" s="202"/>
      <c r="G7" s="202"/>
      <c r="H7" s="202"/>
      <c r="I7" s="227">
        <f>SUM(F7:H7)</f>
        <v>0</v>
      </c>
    </row>
    <row r="8" spans="1:11">
      <c r="B8" s="536"/>
      <c r="C8" s="539" t="s">
        <v>475</v>
      </c>
      <c r="D8" s="539"/>
      <c r="E8" s="539"/>
      <c r="F8" s="202"/>
      <c r="G8" s="202"/>
      <c r="H8" s="202"/>
      <c r="I8" s="227">
        <f>SUM(F8:H8)</f>
        <v>0</v>
      </c>
      <c r="K8" s="268"/>
    </row>
    <row r="9" spans="1:11">
      <c r="B9" s="536"/>
      <c r="C9" s="539" t="s">
        <v>476</v>
      </c>
      <c r="D9" s="539"/>
      <c r="E9" s="539"/>
      <c r="F9" s="202"/>
      <c r="G9" s="202"/>
      <c r="H9" s="202"/>
      <c r="I9" s="227">
        <f>SUM(F9:H9)</f>
        <v>0</v>
      </c>
      <c r="K9" s="268"/>
    </row>
    <row r="10" spans="1:11" ht="12.75" customHeight="1" thickBot="1">
      <c r="B10" s="537"/>
      <c r="C10" s="544" t="s">
        <v>30</v>
      </c>
      <c r="D10" s="544"/>
      <c r="E10" s="544"/>
      <c r="F10" s="277">
        <f>SUM(F7:F9)</f>
        <v>0</v>
      </c>
      <c r="G10" s="277">
        <f>SUM(G7:G9)</f>
        <v>0</v>
      </c>
      <c r="H10" s="277">
        <f>SUM(H7:H9)</f>
        <v>0</v>
      </c>
      <c r="I10" s="278">
        <f>SUM(I7:I9)</f>
        <v>0</v>
      </c>
    </row>
    <row r="11" spans="1:11" ht="12.75" customHeight="1" thickBot="1">
      <c r="A11" s="268"/>
      <c r="B11" s="265"/>
      <c r="C11" s="279"/>
      <c r="D11" s="279"/>
      <c r="E11" s="279"/>
      <c r="F11" s="280"/>
      <c r="G11" s="280"/>
      <c r="H11" s="281"/>
      <c r="I11" s="281"/>
    </row>
    <row r="12" spans="1:11" ht="13.5" thickBot="1">
      <c r="A12" s="268"/>
      <c r="B12" s="266"/>
      <c r="C12" s="282"/>
      <c r="D12" s="282"/>
      <c r="E12" s="283"/>
      <c r="F12" s="456" t="s">
        <v>360</v>
      </c>
      <c r="G12" s="456" t="s">
        <v>360</v>
      </c>
      <c r="H12" s="456" t="s">
        <v>360</v>
      </c>
      <c r="I12" s="351" t="s">
        <v>360</v>
      </c>
    </row>
    <row r="13" spans="1:11" ht="24.75" customHeight="1">
      <c r="A13" s="270"/>
      <c r="B13" s="535" t="s">
        <v>328</v>
      </c>
      <c r="C13" s="538" t="s">
        <v>474</v>
      </c>
      <c r="D13" s="538"/>
      <c r="E13" s="538"/>
      <c r="F13" s="202"/>
      <c r="G13" s="202"/>
      <c r="H13" s="202"/>
      <c r="I13" s="227">
        <f>SUM(F13:H13)</f>
        <v>0</v>
      </c>
    </row>
    <row r="14" spans="1:11">
      <c r="A14" s="270"/>
      <c r="B14" s="536"/>
      <c r="C14" s="539" t="s">
        <v>475</v>
      </c>
      <c r="D14" s="539"/>
      <c r="E14" s="539"/>
      <c r="F14" s="202"/>
      <c r="G14" s="202"/>
      <c r="H14" s="202"/>
      <c r="I14" s="227">
        <f>SUM(F14:H14)</f>
        <v>0</v>
      </c>
    </row>
    <row r="15" spans="1:11" s="268" customFormat="1" ht="24.75" customHeight="1">
      <c r="A15" s="270"/>
      <c r="B15" s="536"/>
      <c r="C15" s="539" t="s">
        <v>476</v>
      </c>
      <c r="D15" s="539"/>
      <c r="E15" s="539"/>
      <c r="F15" s="202"/>
      <c r="G15" s="202"/>
      <c r="H15" s="202"/>
      <c r="I15" s="227">
        <f>SUM(F14:H14)</f>
        <v>0</v>
      </c>
    </row>
    <row r="16" spans="1:11" ht="13.5" thickBot="1">
      <c r="A16" s="270"/>
      <c r="B16" s="537"/>
      <c r="C16" s="544" t="s">
        <v>30</v>
      </c>
      <c r="D16" s="544"/>
      <c r="E16" s="544"/>
      <c r="F16" s="277">
        <f>SUM(F13:F15)</f>
        <v>0</v>
      </c>
      <c r="G16" s="277">
        <f>SUM(G13:G15)</f>
        <v>0</v>
      </c>
      <c r="H16" s="277">
        <f>SUM(H13:H15)</f>
        <v>0</v>
      </c>
      <c r="I16" s="278">
        <f>SUM(I13:I15)</f>
        <v>0</v>
      </c>
    </row>
    <row r="17" spans="1:15" ht="12.75" customHeight="1">
      <c r="A17" s="268"/>
      <c r="B17" s="265"/>
      <c r="C17" s="279"/>
      <c r="D17" s="279"/>
      <c r="E17" s="279"/>
      <c r="F17" s="284"/>
      <c r="G17" s="284"/>
      <c r="H17" s="285"/>
      <c r="I17" s="285"/>
    </row>
    <row r="18" spans="1:15" ht="12.75" customHeight="1">
      <c r="A18" s="268"/>
      <c r="B18" s="265"/>
      <c r="C18" s="279"/>
      <c r="D18" s="279"/>
      <c r="E18" s="279"/>
      <c r="F18" s="284"/>
      <c r="G18" s="284"/>
      <c r="H18" s="285"/>
      <c r="I18" s="285"/>
    </row>
    <row r="19" spans="1:15" ht="12.75" customHeight="1">
      <c r="A19" s="268"/>
      <c r="B19" s="265"/>
      <c r="C19" s="279"/>
      <c r="D19" s="279"/>
      <c r="E19" s="279"/>
      <c r="F19" s="284"/>
      <c r="G19" s="284"/>
      <c r="H19" s="285"/>
      <c r="I19" s="285"/>
    </row>
    <row r="20" spans="1:15" ht="12" customHeight="1">
      <c r="A20" s="268"/>
      <c r="B20" s="265"/>
      <c r="C20" s="268"/>
    </row>
    <row r="21" spans="1:15" ht="23.25" customHeight="1">
      <c r="B21" s="265"/>
      <c r="C21" s="543" t="s">
        <v>331</v>
      </c>
      <c r="D21" s="543"/>
      <c r="E21" s="543"/>
      <c r="F21" s="543"/>
      <c r="G21" s="543"/>
      <c r="H21" s="543"/>
      <c r="I21" s="543"/>
      <c r="J21" s="543"/>
      <c r="K21" s="543"/>
    </row>
    <row r="22" spans="1:15" ht="13.5" thickBot="1">
      <c r="B22" s="267"/>
      <c r="C22" s="267"/>
      <c r="D22" s="268"/>
      <c r="E22" s="268"/>
      <c r="F22" s="268"/>
      <c r="G22" s="268"/>
      <c r="H22" s="268"/>
      <c r="I22" s="268"/>
      <c r="J22" s="288"/>
      <c r="L22" s="289"/>
      <c r="M22" s="289"/>
      <c r="N22" s="289"/>
      <c r="O22" s="289"/>
    </row>
    <row r="23" spans="1:15">
      <c r="B23" s="268"/>
      <c r="C23" s="267"/>
      <c r="D23" s="268"/>
      <c r="E23" s="270"/>
      <c r="F23" s="540" t="s">
        <v>324</v>
      </c>
      <c r="G23" s="541"/>
      <c r="H23" s="541"/>
      <c r="I23" s="542"/>
      <c r="L23" s="289"/>
      <c r="M23" s="289"/>
      <c r="N23" s="289"/>
      <c r="O23" s="289"/>
    </row>
    <row r="24" spans="1:15" ht="38.25">
      <c r="B24" s="268"/>
      <c r="C24" s="268"/>
      <c r="D24" s="268"/>
      <c r="E24" s="270"/>
      <c r="F24" s="271" t="s">
        <v>325</v>
      </c>
      <c r="G24" s="272" t="s">
        <v>326</v>
      </c>
      <c r="H24" s="272" t="s">
        <v>327</v>
      </c>
      <c r="I24" s="273" t="s">
        <v>30</v>
      </c>
      <c r="L24" s="289"/>
      <c r="M24" s="289"/>
      <c r="N24" s="289"/>
      <c r="O24" s="289"/>
    </row>
    <row r="25" spans="1:15" ht="13.5" thickBot="1">
      <c r="B25" s="274"/>
      <c r="C25" s="274"/>
      <c r="D25" s="274"/>
      <c r="E25" s="275"/>
      <c r="F25" s="276" t="s">
        <v>361</v>
      </c>
      <c r="G25" s="276" t="s">
        <v>361</v>
      </c>
      <c r="H25" s="276" t="s">
        <v>361</v>
      </c>
      <c r="I25" s="273" t="s">
        <v>361</v>
      </c>
      <c r="L25" s="289"/>
      <c r="M25" s="289"/>
      <c r="N25" s="289"/>
      <c r="O25" s="289"/>
    </row>
    <row r="26" spans="1:15">
      <c r="B26" s="535" t="s">
        <v>328</v>
      </c>
      <c r="C26" s="538" t="s">
        <v>474</v>
      </c>
      <c r="D26" s="538"/>
      <c r="E26" s="538"/>
      <c r="F26" s="202"/>
      <c r="G26" s="202"/>
      <c r="H26" s="202"/>
      <c r="I26" s="227">
        <f>SUM(F26:H26)</f>
        <v>0</v>
      </c>
      <c r="L26" s="289"/>
      <c r="M26" s="289"/>
      <c r="N26" s="289"/>
      <c r="O26" s="289"/>
    </row>
    <row r="27" spans="1:15">
      <c r="B27" s="536"/>
      <c r="C27" s="539" t="s">
        <v>475</v>
      </c>
      <c r="D27" s="539"/>
      <c r="E27" s="539"/>
      <c r="F27" s="202"/>
      <c r="G27" s="202"/>
      <c r="H27" s="202"/>
      <c r="I27" s="227">
        <f>SUM(F27:H27)</f>
        <v>0</v>
      </c>
      <c r="L27" s="289"/>
      <c r="M27" s="289"/>
      <c r="N27" s="289"/>
      <c r="O27" s="289"/>
    </row>
    <row r="28" spans="1:15">
      <c r="B28" s="536"/>
      <c r="C28" s="539" t="s">
        <v>476</v>
      </c>
      <c r="D28" s="539"/>
      <c r="E28" s="539"/>
      <c r="F28" s="202"/>
      <c r="G28" s="202"/>
      <c r="H28" s="202"/>
      <c r="I28" s="227">
        <f>SUM(F28:H28)</f>
        <v>0</v>
      </c>
      <c r="L28" s="289"/>
      <c r="M28" s="289"/>
      <c r="N28" s="289"/>
      <c r="O28" s="289"/>
    </row>
    <row r="29" spans="1:15" ht="13.5" thickBot="1">
      <c r="B29" s="537"/>
      <c r="C29" s="544" t="s">
        <v>30</v>
      </c>
      <c r="D29" s="544"/>
      <c r="E29" s="544"/>
      <c r="F29" s="277">
        <f>SUM(F26:F28)</f>
        <v>0</v>
      </c>
      <c r="G29" s="277">
        <f>SUM(G26:G28)</f>
        <v>0</v>
      </c>
      <c r="H29" s="277">
        <f>SUM(H26:H28)</f>
        <v>0</v>
      </c>
      <c r="I29" s="278">
        <f>SUM(I26:I28)</f>
        <v>0</v>
      </c>
      <c r="L29" s="289"/>
      <c r="M29" s="289"/>
      <c r="N29" s="289"/>
      <c r="O29" s="289"/>
    </row>
    <row r="30" spans="1:15" ht="13.5" thickBot="1">
      <c r="B30" s="265"/>
      <c r="C30" s="279"/>
      <c r="D30" s="279"/>
      <c r="E30" s="279"/>
      <c r="F30" s="280"/>
      <c r="G30" s="280"/>
      <c r="H30" s="281"/>
      <c r="I30" s="281"/>
      <c r="L30" s="289"/>
      <c r="M30" s="289"/>
      <c r="N30" s="289"/>
      <c r="O30" s="289"/>
    </row>
    <row r="31" spans="1:15" ht="13.5" thickBot="1">
      <c r="B31" s="266"/>
      <c r="C31" s="282"/>
      <c r="D31" s="282"/>
      <c r="E31" s="283"/>
      <c r="F31" s="456" t="s">
        <v>360</v>
      </c>
      <c r="G31" s="456" t="s">
        <v>360</v>
      </c>
      <c r="H31" s="456" t="s">
        <v>360</v>
      </c>
      <c r="I31" s="351" t="s">
        <v>360</v>
      </c>
      <c r="L31" s="289"/>
      <c r="M31" s="289"/>
      <c r="N31" s="289"/>
      <c r="O31" s="289"/>
    </row>
    <row r="32" spans="1:15">
      <c r="B32" s="535" t="s">
        <v>328</v>
      </c>
      <c r="C32" s="538" t="s">
        <v>474</v>
      </c>
      <c r="D32" s="538"/>
      <c r="E32" s="538"/>
      <c r="F32" s="202"/>
      <c r="G32" s="202"/>
      <c r="H32" s="202"/>
      <c r="I32" s="227">
        <f>SUM(F32:H32)</f>
        <v>0</v>
      </c>
      <c r="L32" s="289"/>
      <c r="M32" s="289"/>
      <c r="N32" s="289"/>
      <c r="O32" s="289"/>
    </row>
    <row r="33" spans="2:15">
      <c r="B33" s="536"/>
      <c r="C33" s="539" t="s">
        <v>475</v>
      </c>
      <c r="D33" s="539"/>
      <c r="E33" s="539"/>
      <c r="F33" s="202"/>
      <c r="G33" s="202"/>
      <c r="H33" s="202"/>
      <c r="I33" s="227">
        <f>SUM(F33:H33)</f>
        <v>0</v>
      </c>
      <c r="L33" s="289"/>
      <c r="M33" s="289"/>
      <c r="N33" s="289"/>
      <c r="O33" s="289"/>
    </row>
    <row r="34" spans="2:15">
      <c r="B34" s="536"/>
      <c r="C34" s="539" t="s">
        <v>476</v>
      </c>
      <c r="D34" s="539"/>
      <c r="E34" s="539"/>
      <c r="F34" s="202"/>
      <c r="G34" s="202"/>
      <c r="H34" s="202"/>
      <c r="I34" s="227">
        <f>SUM(F33:H33)</f>
        <v>0</v>
      </c>
      <c r="L34" s="289"/>
      <c r="M34" s="289"/>
      <c r="N34" s="289"/>
      <c r="O34" s="289"/>
    </row>
    <row r="35" spans="2:15" ht="13.5" thickBot="1">
      <c r="B35" s="537"/>
      <c r="C35" s="544" t="s">
        <v>30</v>
      </c>
      <c r="D35" s="544"/>
      <c r="E35" s="544"/>
      <c r="F35" s="277">
        <f>SUM(F32:F34)</f>
        <v>0</v>
      </c>
      <c r="G35" s="277">
        <f>SUM(G32:G34)</f>
        <v>0</v>
      </c>
      <c r="H35" s="277">
        <f>SUM(H32:H34)</f>
        <v>0</v>
      </c>
      <c r="I35" s="278">
        <f>SUM(I32:I34)</f>
        <v>0</v>
      </c>
      <c r="L35" s="289"/>
      <c r="M35" s="289"/>
      <c r="N35" s="289"/>
      <c r="O35" s="289"/>
    </row>
    <row r="36" spans="2:15">
      <c r="L36" s="289"/>
      <c r="M36" s="289"/>
      <c r="N36" s="289"/>
      <c r="O36" s="289"/>
    </row>
    <row r="37" spans="2:15">
      <c r="L37" s="289"/>
      <c r="M37" s="289"/>
      <c r="N37" s="289"/>
      <c r="O37" s="289"/>
    </row>
    <row r="38" spans="2:15">
      <c r="L38" s="289"/>
      <c r="M38" s="289"/>
      <c r="N38" s="289"/>
      <c r="O38" s="289"/>
    </row>
    <row r="39" spans="2:15">
      <c r="L39" s="289"/>
      <c r="M39" s="289"/>
      <c r="N39" s="289"/>
      <c r="O39" s="289"/>
    </row>
    <row r="40" spans="2:15">
      <c r="L40" s="289"/>
      <c r="M40" s="289"/>
      <c r="N40" s="289"/>
      <c r="O40" s="289"/>
    </row>
    <row r="41" spans="2:15">
      <c r="L41" s="289"/>
      <c r="M41" s="289"/>
      <c r="N41" s="289"/>
      <c r="O41" s="289"/>
    </row>
    <row r="42" spans="2:15">
      <c r="L42" s="289"/>
      <c r="M42" s="289"/>
      <c r="N42" s="289"/>
      <c r="O42" s="289"/>
    </row>
    <row r="43" spans="2:15">
      <c r="L43" s="289"/>
      <c r="M43" s="289"/>
      <c r="N43" s="289"/>
      <c r="O43" s="289"/>
    </row>
    <row r="44" spans="2:15">
      <c r="L44" s="289"/>
      <c r="M44" s="289"/>
      <c r="N44" s="289"/>
      <c r="O44" s="289"/>
    </row>
    <row r="45" spans="2:15">
      <c r="L45" s="289"/>
      <c r="M45" s="289"/>
      <c r="N45" s="289"/>
      <c r="O45" s="289"/>
    </row>
    <row r="46" spans="2:15">
      <c r="L46" s="289"/>
      <c r="M46" s="289"/>
      <c r="N46" s="289"/>
      <c r="O46" s="289"/>
    </row>
    <row r="47" spans="2:15">
      <c r="L47" s="289"/>
      <c r="M47" s="289"/>
      <c r="N47" s="289"/>
      <c r="O47" s="289"/>
    </row>
    <row r="48" spans="2:15">
      <c r="L48" s="289"/>
      <c r="M48" s="289"/>
      <c r="N48" s="289"/>
      <c r="O48" s="289"/>
    </row>
    <row r="49" spans="12:15">
      <c r="L49" s="289"/>
      <c r="M49" s="289"/>
      <c r="N49" s="289"/>
      <c r="O49" s="289"/>
    </row>
    <row r="50" spans="12:15">
      <c r="L50" s="289"/>
      <c r="M50" s="289"/>
      <c r="N50" s="289"/>
      <c r="O50" s="289"/>
    </row>
    <row r="51" spans="12:15">
      <c r="L51" s="289"/>
      <c r="M51" s="289"/>
      <c r="N51" s="289"/>
      <c r="O51" s="289"/>
    </row>
    <row r="52" spans="12:15">
      <c r="L52" s="289"/>
      <c r="M52" s="289"/>
      <c r="N52" s="289"/>
      <c r="O52" s="289"/>
    </row>
    <row r="53" spans="12:15">
      <c r="L53" s="289"/>
      <c r="M53" s="289"/>
      <c r="N53" s="289"/>
      <c r="O53" s="289"/>
    </row>
    <row r="54" spans="12:15">
      <c r="L54" s="289"/>
      <c r="M54" s="289"/>
      <c r="N54" s="289"/>
      <c r="O54" s="289"/>
    </row>
    <row r="55" spans="12:15">
      <c r="L55" s="289"/>
      <c r="M55" s="289"/>
      <c r="N55" s="289"/>
      <c r="O55" s="289"/>
    </row>
    <row r="56" spans="12:15">
      <c r="L56" s="289"/>
      <c r="M56" s="289"/>
      <c r="N56" s="289"/>
      <c r="O56" s="289"/>
    </row>
    <row r="57" spans="12:15">
      <c r="L57" s="289"/>
      <c r="M57" s="289"/>
      <c r="N57" s="289"/>
      <c r="O57" s="289"/>
    </row>
    <row r="58" spans="12:15">
      <c r="L58" s="289"/>
      <c r="M58" s="289"/>
      <c r="N58" s="289"/>
      <c r="O58" s="289"/>
    </row>
    <row r="59" spans="12:15">
      <c r="L59" s="289"/>
      <c r="M59" s="289"/>
      <c r="N59" s="289"/>
      <c r="O59" s="289"/>
    </row>
    <row r="60" spans="12:15">
      <c r="L60" s="289"/>
      <c r="M60" s="289"/>
      <c r="N60" s="289"/>
      <c r="O60" s="289"/>
    </row>
    <row r="61" spans="12:15">
      <c r="L61" s="289"/>
      <c r="M61" s="289"/>
      <c r="N61" s="289"/>
      <c r="O61" s="289"/>
    </row>
    <row r="62" spans="12:15">
      <c r="L62" s="289"/>
      <c r="M62" s="289"/>
      <c r="N62" s="289"/>
      <c r="O62" s="289"/>
    </row>
    <row r="63" spans="12:15">
      <c r="L63" s="289"/>
      <c r="M63" s="289"/>
      <c r="N63" s="289"/>
      <c r="O63" s="289"/>
    </row>
    <row r="64" spans="12:15">
      <c r="L64" s="289"/>
      <c r="M64" s="289"/>
      <c r="N64" s="289"/>
      <c r="O64" s="289"/>
    </row>
    <row r="65" spans="12:15">
      <c r="L65" s="289"/>
      <c r="M65" s="289"/>
      <c r="N65" s="289"/>
      <c r="O65" s="289"/>
    </row>
    <row r="66" spans="12:15">
      <c r="L66" s="289"/>
      <c r="M66" s="289"/>
      <c r="N66" s="289"/>
      <c r="O66" s="289"/>
    </row>
    <row r="67" spans="12:15">
      <c r="L67" s="289"/>
      <c r="M67" s="289"/>
      <c r="N67" s="289"/>
      <c r="O67" s="289"/>
    </row>
    <row r="68" spans="12:15">
      <c r="L68" s="289"/>
      <c r="M68" s="289"/>
      <c r="N68" s="289"/>
      <c r="O68" s="289"/>
    </row>
    <row r="69" spans="12:15">
      <c r="L69" s="289"/>
      <c r="M69" s="289"/>
      <c r="N69" s="289"/>
      <c r="O69" s="289"/>
    </row>
    <row r="70" spans="12:15">
      <c r="L70" s="289"/>
      <c r="M70" s="289"/>
      <c r="N70" s="289"/>
      <c r="O70" s="289"/>
    </row>
    <row r="71" spans="12:15">
      <c r="L71" s="289"/>
      <c r="M71" s="289"/>
      <c r="N71" s="289"/>
      <c r="O71" s="289"/>
    </row>
    <row r="72" spans="12:15">
      <c r="L72" s="289"/>
      <c r="M72" s="289"/>
      <c r="N72" s="289"/>
      <c r="O72" s="289"/>
    </row>
    <row r="73" spans="12:15">
      <c r="L73" s="289"/>
      <c r="M73" s="289"/>
      <c r="N73" s="289"/>
      <c r="O73" s="289"/>
    </row>
    <row r="74" spans="12:15">
      <c r="L74" s="289"/>
      <c r="M74" s="289"/>
      <c r="N74" s="289"/>
      <c r="O74" s="289"/>
    </row>
    <row r="75" spans="12:15">
      <c r="L75" s="289"/>
      <c r="M75" s="289"/>
      <c r="N75" s="289"/>
      <c r="O75" s="289"/>
    </row>
    <row r="76" spans="12:15">
      <c r="L76" s="289"/>
      <c r="M76" s="289"/>
      <c r="N76" s="289"/>
      <c r="O76" s="289"/>
    </row>
    <row r="77" spans="12:15">
      <c r="L77" s="289"/>
      <c r="M77" s="289"/>
      <c r="N77" s="289"/>
      <c r="O77" s="289"/>
    </row>
    <row r="78" spans="12:15">
      <c r="L78" s="289"/>
      <c r="M78" s="289"/>
      <c r="N78" s="289"/>
      <c r="O78" s="289"/>
    </row>
    <row r="79" spans="12:15">
      <c r="L79" s="289"/>
      <c r="M79" s="289"/>
      <c r="N79" s="289"/>
      <c r="O79" s="289"/>
    </row>
    <row r="80" spans="12:15">
      <c r="L80" s="289"/>
      <c r="M80" s="289"/>
      <c r="N80" s="289"/>
      <c r="O80" s="289"/>
    </row>
    <row r="81" spans="12:15">
      <c r="L81" s="289"/>
      <c r="M81" s="289"/>
      <c r="N81" s="289"/>
      <c r="O81" s="289"/>
    </row>
    <row r="82" spans="12:15">
      <c r="L82" s="289"/>
      <c r="M82" s="289"/>
      <c r="N82" s="289"/>
      <c r="O82" s="289"/>
    </row>
    <row r="83" spans="12:15">
      <c r="L83" s="289"/>
      <c r="M83" s="289"/>
      <c r="N83" s="289"/>
      <c r="O83" s="289"/>
    </row>
    <row r="84" spans="12:15">
      <c r="L84" s="289"/>
      <c r="M84" s="289"/>
      <c r="N84" s="289"/>
      <c r="O84" s="289"/>
    </row>
    <row r="85" spans="12:15">
      <c r="L85" s="289"/>
      <c r="M85" s="289"/>
      <c r="N85" s="289"/>
      <c r="O85" s="289"/>
    </row>
    <row r="86" spans="12:15">
      <c r="L86" s="289"/>
      <c r="M86" s="289"/>
      <c r="N86" s="289"/>
      <c r="O86" s="289"/>
    </row>
    <row r="87" spans="12:15">
      <c r="L87" s="289"/>
      <c r="M87" s="289"/>
      <c r="N87" s="289"/>
      <c r="O87" s="289"/>
    </row>
    <row r="88" spans="12:15">
      <c r="L88" s="289"/>
      <c r="M88" s="289"/>
      <c r="N88" s="289"/>
      <c r="O88" s="289"/>
    </row>
    <row r="89" spans="12:15">
      <c r="L89" s="289"/>
      <c r="M89" s="289"/>
      <c r="N89" s="289"/>
      <c r="O89" s="289"/>
    </row>
    <row r="90" spans="12:15">
      <c r="L90" s="289"/>
      <c r="M90" s="289"/>
      <c r="N90" s="289"/>
      <c r="O90" s="289"/>
    </row>
    <row r="91" spans="12:15">
      <c r="L91" s="289"/>
      <c r="M91" s="289"/>
      <c r="N91" s="289"/>
      <c r="O91" s="289"/>
    </row>
    <row r="92" spans="12:15">
      <c r="L92" s="289"/>
      <c r="M92" s="289"/>
      <c r="N92" s="289"/>
      <c r="O92" s="289"/>
    </row>
    <row r="93" spans="12:15">
      <c r="L93" s="289"/>
      <c r="M93" s="289"/>
      <c r="N93" s="289"/>
      <c r="O93" s="289"/>
    </row>
    <row r="94" spans="12:15">
      <c r="L94" s="289"/>
      <c r="M94" s="289"/>
      <c r="N94" s="289"/>
      <c r="O94" s="289"/>
    </row>
    <row r="95" spans="12:15">
      <c r="L95" s="289"/>
      <c r="M95" s="289"/>
      <c r="N95" s="289"/>
      <c r="O95" s="289"/>
    </row>
    <row r="96" spans="12:15">
      <c r="L96" s="289"/>
      <c r="M96" s="289"/>
      <c r="N96" s="289"/>
      <c r="O96" s="289"/>
    </row>
    <row r="97" spans="12:15">
      <c r="L97" s="289"/>
      <c r="M97" s="289"/>
      <c r="N97" s="289"/>
      <c r="O97" s="289"/>
    </row>
    <row r="98" spans="12:15">
      <c r="L98" s="289"/>
      <c r="M98" s="289"/>
      <c r="N98" s="289"/>
      <c r="O98" s="289"/>
    </row>
    <row r="99" spans="12:15">
      <c r="L99" s="289"/>
      <c r="M99" s="289"/>
      <c r="N99" s="289"/>
      <c r="O99" s="289"/>
    </row>
    <row r="100" spans="12:15">
      <c r="L100" s="289"/>
      <c r="M100" s="289"/>
      <c r="N100" s="289"/>
      <c r="O100" s="289"/>
    </row>
    <row r="101" spans="12:15">
      <c r="L101" s="289"/>
      <c r="M101" s="289"/>
      <c r="N101" s="289"/>
      <c r="O101" s="289"/>
    </row>
    <row r="102" spans="12:15">
      <c r="L102" s="289"/>
      <c r="M102" s="289"/>
      <c r="N102" s="289"/>
      <c r="O102" s="289"/>
    </row>
    <row r="103" spans="12:15">
      <c r="L103" s="289"/>
      <c r="M103" s="289"/>
      <c r="N103" s="289"/>
      <c r="O103" s="289"/>
    </row>
    <row r="104" spans="12:15">
      <c r="L104" s="289"/>
      <c r="M104" s="289"/>
      <c r="N104" s="289"/>
      <c r="O104" s="289"/>
    </row>
    <row r="105" spans="12:15">
      <c r="L105" s="289"/>
      <c r="M105" s="289"/>
      <c r="N105" s="289"/>
      <c r="O105" s="289"/>
    </row>
    <row r="106" spans="12:15">
      <c r="L106" s="289"/>
      <c r="M106" s="289"/>
      <c r="N106" s="289"/>
      <c r="O106" s="289"/>
    </row>
    <row r="107" spans="12:15">
      <c r="L107" s="289"/>
      <c r="M107" s="289"/>
      <c r="N107" s="289"/>
      <c r="O107" s="289"/>
    </row>
    <row r="108" spans="12:15">
      <c r="L108" s="289"/>
      <c r="M108" s="289"/>
      <c r="N108" s="289"/>
      <c r="O108" s="289"/>
    </row>
    <row r="109" spans="12:15">
      <c r="L109" s="289"/>
      <c r="M109" s="289"/>
      <c r="N109" s="289"/>
      <c r="O109" s="289"/>
    </row>
    <row r="110" spans="12:15">
      <c r="L110" s="289"/>
      <c r="M110" s="289"/>
      <c r="N110" s="289"/>
      <c r="O110" s="289"/>
    </row>
    <row r="111" spans="12:15">
      <c r="L111" s="289"/>
      <c r="M111" s="289"/>
      <c r="N111" s="289"/>
      <c r="O111" s="289"/>
    </row>
    <row r="112" spans="12:15">
      <c r="L112" s="289"/>
      <c r="M112" s="289"/>
      <c r="N112" s="289"/>
      <c r="O112" s="289"/>
    </row>
    <row r="113" spans="12:15">
      <c r="L113" s="289"/>
      <c r="M113" s="289"/>
      <c r="N113" s="289"/>
      <c r="O113" s="289"/>
    </row>
    <row r="114" spans="12:15">
      <c r="L114" s="289"/>
      <c r="M114" s="289"/>
      <c r="N114" s="289"/>
      <c r="O114" s="289"/>
    </row>
    <row r="115" spans="12:15">
      <c r="L115" s="289"/>
      <c r="M115" s="289"/>
      <c r="N115" s="289"/>
      <c r="O115" s="289"/>
    </row>
    <row r="116" spans="12:15">
      <c r="L116" s="289"/>
      <c r="M116" s="289"/>
      <c r="N116" s="289"/>
      <c r="O116" s="289"/>
    </row>
    <row r="117" spans="12:15">
      <c r="L117" s="289"/>
      <c r="M117" s="289"/>
      <c r="N117" s="289"/>
      <c r="O117" s="289"/>
    </row>
    <row r="118" spans="12:15">
      <c r="L118" s="289"/>
      <c r="M118" s="289"/>
      <c r="N118" s="289"/>
      <c r="O118" s="289"/>
    </row>
    <row r="119" spans="12:15">
      <c r="L119" s="289"/>
      <c r="M119" s="289"/>
      <c r="N119" s="289"/>
      <c r="O119" s="289"/>
    </row>
    <row r="120" spans="12:15">
      <c r="L120" s="289"/>
      <c r="M120" s="289"/>
      <c r="N120" s="289"/>
      <c r="O120" s="289"/>
    </row>
    <row r="121" spans="12:15">
      <c r="L121" s="289"/>
      <c r="M121" s="289"/>
      <c r="N121" s="289"/>
      <c r="O121" s="289"/>
    </row>
    <row r="122" spans="12:15">
      <c r="L122" s="289"/>
      <c r="M122" s="289"/>
      <c r="N122" s="289"/>
      <c r="O122" s="289"/>
    </row>
    <row r="123" spans="12:15">
      <c r="L123" s="289"/>
      <c r="M123" s="289"/>
      <c r="N123" s="289"/>
      <c r="O123" s="289"/>
    </row>
    <row r="124" spans="12:15">
      <c r="L124" s="289"/>
      <c r="M124" s="289"/>
      <c r="N124" s="289"/>
      <c r="O124" s="289"/>
    </row>
    <row r="125" spans="12:15">
      <c r="L125" s="289"/>
      <c r="M125" s="289"/>
      <c r="N125" s="289"/>
      <c r="O125" s="289"/>
    </row>
    <row r="126" spans="12:15">
      <c r="L126" s="289"/>
      <c r="M126" s="289"/>
      <c r="N126" s="289"/>
      <c r="O126" s="289"/>
    </row>
    <row r="127" spans="12:15">
      <c r="L127" s="289"/>
      <c r="M127" s="289"/>
      <c r="N127" s="289"/>
      <c r="O127" s="289"/>
    </row>
    <row r="128" spans="12:15">
      <c r="L128" s="289"/>
      <c r="M128" s="289"/>
      <c r="N128" s="289"/>
      <c r="O128" s="289"/>
    </row>
    <row r="129" spans="12:15">
      <c r="L129" s="289"/>
      <c r="M129" s="289"/>
      <c r="N129" s="289"/>
      <c r="O129" s="289"/>
    </row>
    <row r="130" spans="12:15">
      <c r="L130" s="289"/>
      <c r="M130" s="289"/>
      <c r="N130" s="289"/>
      <c r="O130" s="289"/>
    </row>
    <row r="131" spans="12:15">
      <c r="L131" s="289"/>
      <c r="M131" s="289"/>
      <c r="N131" s="289"/>
      <c r="O131" s="289"/>
    </row>
    <row r="132" spans="12:15">
      <c r="L132" s="289"/>
      <c r="M132" s="289"/>
      <c r="N132" s="289"/>
      <c r="O132" s="289"/>
    </row>
    <row r="133" spans="12:15">
      <c r="L133" s="289"/>
      <c r="M133" s="289"/>
      <c r="N133" s="289"/>
      <c r="O133" s="289"/>
    </row>
    <row r="134" spans="12:15">
      <c r="L134" s="289"/>
      <c r="M134" s="289"/>
      <c r="N134" s="289"/>
      <c r="O134" s="289"/>
    </row>
    <row r="135" spans="12:15">
      <c r="L135" s="289"/>
      <c r="M135" s="289"/>
      <c r="N135" s="289"/>
      <c r="O135" s="289"/>
    </row>
    <row r="136" spans="12:15">
      <c r="L136" s="289"/>
      <c r="M136" s="289"/>
      <c r="N136" s="289"/>
      <c r="O136" s="289"/>
    </row>
    <row r="137" spans="12:15">
      <c r="L137" s="289"/>
      <c r="M137" s="289"/>
      <c r="N137" s="289"/>
      <c r="O137" s="289"/>
    </row>
    <row r="138" spans="12:15">
      <c r="L138" s="289"/>
      <c r="M138" s="289"/>
      <c r="N138" s="289"/>
      <c r="O138" s="289"/>
    </row>
    <row r="139" spans="12:15">
      <c r="L139" s="289"/>
      <c r="M139" s="289"/>
      <c r="N139" s="289"/>
      <c r="O139" s="289"/>
    </row>
    <row r="140" spans="12:15">
      <c r="L140" s="289"/>
      <c r="M140" s="289"/>
      <c r="N140" s="289"/>
      <c r="O140" s="289"/>
    </row>
    <row r="141" spans="12:15">
      <c r="L141" s="289"/>
      <c r="M141" s="289"/>
      <c r="N141" s="289"/>
      <c r="O141" s="289"/>
    </row>
    <row r="142" spans="12:15">
      <c r="L142" s="289"/>
      <c r="M142" s="289"/>
      <c r="N142" s="289"/>
      <c r="O142" s="289"/>
    </row>
    <row r="143" spans="12:15">
      <c r="L143" s="289"/>
      <c r="M143" s="289"/>
      <c r="N143" s="289"/>
      <c r="O143" s="289"/>
    </row>
    <row r="144" spans="12:15">
      <c r="L144" s="289"/>
      <c r="M144" s="289"/>
      <c r="N144" s="289"/>
      <c r="O144" s="289"/>
    </row>
    <row r="145" spans="12:15">
      <c r="L145" s="289"/>
      <c r="M145" s="289"/>
      <c r="N145" s="289"/>
      <c r="O145" s="289"/>
    </row>
    <row r="146" spans="12:15">
      <c r="L146" s="289"/>
      <c r="M146" s="289"/>
      <c r="N146" s="289"/>
      <c r="O146" s="289"/>
    </row>
    <row r="147" spans="12:15">
      <c r="L147" s="289"/>
      <c r="M147" s="289"/>
      <c r="N147" s="289"/>
      <c r="O147" s="289"/>
    </row>
    <row r="148" spans="12:15">
      <c r="L148" s="289"/>
      <c r="M148" s="289"/>
      <c r="N148" s="289"/>
      <c r="O148" s="289"/>
    </row>
    <row r="149" spans="12:15">
      <c r="L149" s="289"/>
      <c r="M149" s="289"/>
      <c r="N149" s="289"/>
      <c r="O149" s="289"/>
    </row>
    <row r="150" spans="12:15">
      <c r="L150" s="289"/>
      <c r="M150" s="289"/>
      <c r="N150" s="289"/>
      <c r="O150" s="289"/>
    </row>
    <row r="151" spans="12:15">
      <c r="L151" s="289"/>
      <c r="M151" s="289"/>
      <c r="N151" s="289"/>
      <c r="O151" s="289"/>
    </row>
    <row r="152" spans="12:15">
      <c r="L152" s="289"/>
      <c r="M152" s="289"/>
      <c r="N152" s="289"/>
      <c r="O152" s="289"/>
    </row>
    <row r="153" spans="12:15">
      <c r="L153" s="289"/>
      <c r="M153" s="289"/>
      <c r="N153" s="289"/>
      <c r="O153" s="289"/>
    </row>
    <row r="154" spans="12:15">
      <c r="L154" s="289"/>
      <c r="M154" s="289"/>
      <c r="N154" s="289"/>
      <c r="O154" s="289"/>
    </row>
    <row r="155" spans="12:15">
      <c r="L155" s="289"/>
      <c r="M155" s="289"/>
      <c r="N155" s="289"/>
      <c r="O155" s="289"/>
    </row>
    <row r="156" spans="12:15">
      <c r="L156" s="289"/>
      <c r="M156" s="289"/>
      <c r="N156" s="289"/>
      <c r="O156" s="289"/>
    </row>
    <row r="157" spans="12:15">
      <c r="L157" s="289"/>
      <c r="M157" s="289"/>
      <c r="N157" s="289"/>
      <c r="O157" s="289"/>
    </row>
    <row r="158" spans="12:15">
      <c r="L158" s="289"/>
      <c r="M158" s="289"/>
      <c r="N158" s="289"/>
      <c r="O158" s="289"/>
    </row>
  </sheetData>
  <mergeCells count="24">
    <mergeCell ref="B7:B10"/>
    <mergeCell ref="C2:K2"/>
    <mergeCell ref="C16:E16"/>
    <mergeCell ref="F4:I4"/>
    <mergeCell ref="C7:E7"/>
    <mergeCell ref="C8:E8"/>
    <mergeCell ref="C9:E9"/>
    <mergeCell ref="C10:E10"/>
    <mergeCell ref="C13:E13"/>
    <mergeCell ref="C14:E14"/>
    <mergeCell ref="C15:E15"/>
    <mergeCell ref="B13:B16"/>
    <mergeCell ref="C21:K21"/>
    <mergeCell ref="C34:E34"/>
    <mergeCell ref="C35:E35"/>
    <mergeCell ref="C26:E26"/>
    <mergeCell ref="C27:E27"/>
    <mergeCell ref="C28:E28"/>
    <mergeCell ref="C29:E29"/>
    <mergeCell ref="B26:B29"/>
    <mergeCell ref="B32:B35"/>
    <mergeCell ref="C32:E32"/>
    <mergeCell ref="C33:E33"/>
    <mergeCell ref="F23:I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PRESENTACIÓN</vt:lpstr>
      <vt:lpstr>COMPROBACIONES</vt:lpstr>
      <vt:lpstr>BALANCE</vt:lpstr>
      <vt:lpstr>PYG</vt:lpstr>
      <vt:lpstr>ECPN</vt:lpstr>
      <vt:lpstr>NOTA 3 Dist Rdos</vt:lpstr>
      <vt:lpstr>NOTA 4 NRV</vt:lpstr>
      <vt:lpstr>NOTA 5-Inmovilizado</vt:lpstr>
      <vt:lpstr>NOTA 6 - Activos fros (I)</vt:lpstr>
      <vt:lpstr>NOTA 6 -Activos Fros (II)</vt:lpstr>
      <vt:lpstr>Nota 7 - Pasivos Fiancieros</vt:lpstr>
      <vt:lpstr>Nota 9-Situación Fiscal</vt:lpstr>
      <vt:lpstr>NOTA10-Ingresos y gastos</vt:lpstr>
      <vt:lpstr>NOTA 11-Subvenciones</vt:lpstr>
      <vt:lpstr>NOTA 12-Operaciones vinc (1)</vt:lpstr>
      <vt:lpstr>NOTA 12-Operaciones vinc (2)</vt:lpstr>
      <vt:lpstr>NOTA 13-Otra información</vt:lpstr>
      <vt:lpstr>NOTA 14-Medioambiente</vt:lpstr>
      <vt:lpstr>Nota 15 - Aplazamiento de pagos</vt:lpstr>
      <vt:lpstr>'NOTA 3 Dist Rdos'!Área_de_impresión</vt:lpstr>
    </vt:vector>
  </TitlesOfParts>
  <Company>BZ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Usuario</cp:lastModifiedBy>
  <cp:lastPrinted>2009-03-11T09:50:25Z</cp:lastPrinted>
  <dcterms:created xsi:type="dcterms:W3CDTF">2009-01-26T09:25:30Z</dcterms:created>
  <dcterms:modified xsi:type="dcterms:W3CDTF">2015-07-01T07:43:07Z</dcterms:modified>
</cp:coreProperties>
</file>