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35" yWindow="1395" windowWidth="15180" windowHeight="7440" tabRatio="906"/>
  </bookViews>
  <sheets>
    <sheet name="PRESENTACIÓN" sheetId="42" r:id="rId1"/>
    <sheet name="COMPROBACIONES" sheetId="36" r:id="rId2"/>
    <sheet name="BALANCE" sheetId="37" r:id="rId3"/>
    <sheet name="PYG" sheetId="38" r:id="rId4"/>
    <sheet name="EIGR" sheetId="39" r:id="rId5"/>
    <sheet name="ECPN" sheetId="40" r:id="rId6"/>
    <sheet name="NOTA 3 Dist Rdos" sheetId="27" r:id="rId7"/>
    <sheet name="NOTA 4 NRV" sheetId="28" r:id="rId8"/>
    <sheet name="NOTA 5-Inmovilizado" sheetId="1" r:id="rId9"/>
    <sheet name="NOTA 6 - Activos financieros" sheetId="43" r:id="rId10"/>
    <sheet name="NOTA 6 -Activos Fros (II)" sheetId="44" r:id="rId11"/>
    <sheet name="Nota 7 - Pasivos Fiancieros" sheetId="45" r:id="rId12"/>
    <sheet name="Nota 9-Situación Fiscal" sheetId="47" r:id="rId13"/>
    <sheet name="NOTA10-Ingresos y gastos" sheetId="14" r:id="rId14"/>
    <sheet name="NOTA 11-Subvenciones" sheetId="18" r:id="rId15"/>
    <sheet name="NOTA 12-Operaciones vinc (1)" sheetId="23" r:id="rId16"/>
    <sheet name="NOTA 12-Operaciones vinc (2)" sheetId="24" r:id="rId17"/>
    <sheet name="NOTA 13-Otra información" sheetId="25" r:id="rId18"/>
    <sheet name="NOTA 14-Medioambiente" sheetId="17" r:id="rId19"/>
    <sheet name="Nota 15 - Aplazamiento de pagos" sheetId="46" r:id="rId20"/>
  </sheets>
  <definedNames>
    <definedName name="_xlnm.Print_Area" localSheetId="6">'NOTA 3 Dist Rdos'!$B$5:$C$19</definedName>
  </definedNames>
  <calcPr calcId="125725"/>
</workbook>
</file>

<file path=xl/calcChain.xml><?xml version="1.0" encoding="utf-8"?>
<calcChain xmlns="http://schemas.openxmlformats.org/spreadsheetml/2006/main">
  <c r="C140" i="36"/>
  <c r="C135"/>
  <c r="D13" i="18"/>
  <c r="E13"/>
  <c r="C13"/>
  <c r="C122" i="36"/>
  <c r="D19" i="47"/>
  <c r="C17"/>
  <c r="D117" i="36" s="1"/>
  <c r="C6" i="47"/>
  <c r="C117" i="36" s="1"/>
  <c r="D112"/>
  <c r="C112"/>
  <c r="C111"/>
  <c r="C110"/>
  <c r="W48" i="45"/>
  <c r="W49"/>
  <c r="W50"/>
  <c r="W51"/>
  <c r="W52"/>
  <c r="W53"/>
  <c r="W54"/>
  <c r="W55"/>
  <c r="C95" i="36"/>
  <c r="N47" i="45"/>
  <c r="N48"/>
  <c r="N49"/>
  <c r="N50"/>
  <c r="N51"/>
  <c r="N52"/>
  <c r="N53"/>
  <c r="N54"/>
  <c r="N46"/>
  <c r="D46" i="1"/>
  <c r="E15"/>
  <c r="D15"/>
  <c r="C15"/>
  <c r="D8"/>
  <c r="E7"/>
  <c r="D7"/>
  <c r="E6"/>
  <c r="C6"/>
  <c r="D6"/>
  <c r="E30"/>
  <c r="E10" s="1"/>
  <c r="C30"/>
  <c r="C10" s="1"/>
  <c r="D27"/>
  <c r="D26"/>
  <c r="D30" s="1"/>
  <c r="D10" s="1"/>
  <c r="D23"/>
  <c r="D22"/>
  <c r="Q14" i="40"/>
  <c r="Q15"/>
  <c r="Q16"/>
  <c r="Q17"/>
  <c r="Q18"/>
  <c r="L13" i="37"/>
  <c r="K13"/>
  <c r="L12"/>
  <c r="K12"/>
  <c r="E19"/>
  <c r="F23"/>
  <c r="E23"/>
  <c r="F22"/>
  <c r="E22"/>
  <c r="D136" i="36"/>
  <c r="C136"/>
  <c r="D111"/>
  <c r="I100"/>
  <c r="D82"/>
  <c r="C82"/>
  <c r="D45"/>
  <c r="H51" i="45"/>
  <c r="H55" s="1"/>
  <c r="E32" i="44" l="1"/>
  <c r="D32"/>
  <c r="E29"/>
  <c r="D29"/>
  <c r="C29"/>
  <c r="C32" s="1"/>
  <c r="F11"/>
  <c r="G11"/>
  <c r="D11"/>
  <c r="C11"/>
  <c r="D15" i="27"/>
  <c r="D19" s="1"/>
  <c r="D10"/>
  <c r="D141" i="36"/>
  <c r="C141"/>
  <c r="D137"/>
  <c r="C137"/>
  <c r="D132"/>
  <c r="C132"/>
  <c r="D127"/>
  <c r="C127"/>
  <c r="D126"/>
  <c r="C126"/>
  <c r="D121"/>
  <c r="C121"/>
  <c r="H45" i="44"/>
  <c r="C106" i="36" s="1"/>
  <c r="G45" i="44"/>
  <c r="F45"/>
  <c r="E45"/>
  <c r="D45"/>
  <c r="C45"/>
  <c r="D54"/>
  <c r="E54"/>
  <c r="F54"/>
  <c r="G54"/>
  <c r="H54"/>
  <c r="C54"/>
  <c r="C107" i="36" s="1"/>
  <c r="H95"/>
  <c r="H97"/>
  <c r="H100"/>
  <c r="I101"/>
  <c r="I97"/>
  <c r="I96"/>
  <c r="I95"/>
  <c r="I94"/>
  <c r="I93"/>
  <c r="C97"/>
  <c r="C100"/>
  <c r="D101"/>
  <c r="D100"/>
  <c r="D96"/>
  <c r="D97"/>
  <c r="D95"/>
  <c r="D94"/>
  <c r="D93"/>
  <c r="D87"/>
  <c r="C87"/>
  <c r="D77"/>
  <c r="C77"/>
  <c r="D72"/>
  <c r="C72"/>
  <c r="C68"/>
  <c r="C67"/>
  <c r="D63"/>
  <c r="C63"/>
  <c r="D61"/>
  <c r="D60"/>
  <c r="D59"/>
  <c r="C61"/>
  <c r="C60"/>
  <c r="C59"/>
  <c r="D55"/>
  <c r="C55"/>
  <c r="D50"/>
  <c r="C50"/>
  <c r="C48"/>
  <c r="C53" s="1"/>
  <c r="C58" s="1"/>
  <c r="C66" s="1"/>
  <c r="C71" s="1"/>
  <c r="C76" s="1"/>
  <c r="C81" s="1"/>
  <c r="C86" s="1"/>
  <c r="C115" s="1"/>
  <c r="C120" s="1"/>
  <c r="C125" s="1"/>
  <c r="C130" s="1"/>
  <c r="C45"/>
  <c r="C43"/>
  <c r="C62" l="1"/>
  <c r="D62"/>
  <c r="C39" l="1"/>
  <c r="D21"/>
  <c r="D22"/>
  <c r="C22"/>
  <c r="D16"/>
  <c r="C16"/>
  <c r="H25" i="47" l="1"/>
  <c r="H14"/>
  <c r="E21"/>
  <c r="E23"/>
  <c r="E22"/>
  <c r="E20"/>
  <c r="E19"/>
  <c r="E12"/>
  <c r="E11"/>
  <c r="E10"/>
  <c r="E14" s="1"/>
  <c r="E9"/>
  <c r="E8"/>
  <c r="C46" i="1"/>
  <c r="C22" i="17"/>
  <c r="D22"/>
  <c r="E25" i="47" l="1"/>
  <c r="D122" i="36"/>
  <c r="J14" i="18"/>
  <c r="J15"/>
  <c r="J16"/>
  <c r="J17"/>
  <c r="J18"/>
  <c r="D19"/>
  <c r="E19"/>
  <c r="F14"/>
  <c r="F15"/>
  <c r="F16"/>
  <c r="F17"/>
  <c r="F18"/>
  <c r="C13" i="14" l="1"/>
  <c r="C12"/>
  <c r="D7"/>
  <c r="C7"/>
  <c r="D22"/>
  <c r="C22"/>
  <c r="E71" i="45"/>
  <c r="F71"/>
  <c r="D71"/>
  <c r="D67"/>
  <c r="E67"/>
  <c r="F67"/>
  <c r="I51"/>
  <c r="I55" s="1"/>
  <c r="J51"/>
  <c r="K51"/>
  <c r="L51"/>
  <c r="M51"/>
  <c r="M55" s="1"/>
  <c r="R51"/>
  <c r="R55" s="1"/>
  <c r="S51"/>
  <c r="T51"/>
  <c r="U51"/>
  <c r="V51"/>
  <c r="V55" s="1"/>
  <c r="Q51"/>
  <c r="Q55" s="1"/>
  <c r="C101" i="36"/>
  <c r="C99"/>
  <c r="C96"/>
  <c r="W47" i="45"/>
  <c r="C94" i="36" s="1"/>
  <c r="H101"/>
  <c r="H99"/>
  <c r="H96"/>
  <c r="H94"/>
  <c r="L55" i="45"/>
  <c r="K55"/>
  <c r="H36"/>
  <c r="G36"/>
  <c r="F36"/>
  <c r="D78" i="36" s="1"/>
  <c r="I35" i="45"/>
  <c r="I34"/>
  <c r="I33"/>
  <c r="H30"/>
  <c r="G30"/>
  <c r="F30"/>
  <c r="C78" i="36" s="1"/>
  <c r="I28" i="45"/>
  <c r="I27"/>
  <c r="I16"/>
  <c r="G17"/>
  <c r="H17"/>
  <c r="F17"/>
  <c r="D73" i="36" s="1"/>
  <c r="F11" i="45"/>
  <c r="C73" i="36" s="1"/>
  <c r="I15" i="45"/>
  <c r="I14"/>
  <c r="H11"/>
  <c r="G11"/>
  <c r="I9"/>
  <c r="I8"/>
  <c r="D16" i="44"/>
  <c r="F16"/>
  <c r="G16"/>
  <c r="C16"/>
  <c r="F27"/>
  <c r="D113" i="36" s="1"/>
  <c r="F28" i="44"/>
  <c r="F29"/>
  <c r="F30"/>
  <c r="C113" i="36" s="1"/>
  <c r="F31" i="44"/>
  <c r="F32"/>
  <c r="F26"/>
  <c r="H10"/>
  <c r="H12"/>
  <c r="H13"/>
  <c r="H14"/>
  <c r="H15"/>
  <c r="H11"/>
  <c r="H7"/>
  <c r="H8"/>
  <c r="H9"/>
  <c r="H6"/>
  <c r="E12"/>
  <c r="E13"/>
  <c r="E14"/>
  <c r="E15"/>
  <c r="E11"/>
  <c r="E10"/>
  <c r="E7"/>
  <c r="E8"/>
  <c r="E9"/>
  <c r="E6"/>
  <c r="C83" i="36" l="1"/>
  <c r="C84" s="1"/>
  <c r="C88"/>
  <c r="C89" s="1"/>
  <c r="D88"/>
  <c r="D89" s="1"/>
  <c r="D83"/>
  <c r="D84" s="1"/>
  <c r="T55" i="45"/>
  <c r="S55"/>
  <c r="J55"/>
  <c r="U55"/>
  <c r="C98" i="36"/>
  <c r="W46" i="45"/>
  <c r="C93" i="36" s="1"/>
  <c r="H93"/>
  <c r="H98"/>
  <c r="I30" i="45"/>
  <c r="I17"/>
  <c r="I36"/>
  <c r="I11"/>
  <c r="E16" i="44"/>
  <c r="H16"/>
  <c r="N55" i="45" l="1"/>
  <c r="H102" i="36" s="1"/>
  <c r="C102"/>
  <c r="I10" i="43" l="1"/>
  <c r="I18"/>
  <c r="G43"/>
  <c r="F43"/>
  <c r="I42"/>
  <c r="I41"/>
  <c r="I40"/>
  <c r="H43"/>
  <c r="I39"/>
  <c r="I38"/>
  <c r="G35"/>
  <c r="F35"/>
  <c r="I34"/>
  <c r="I33"/>
  <c r="H35"/>
  <c r="I31"/>
  <c r="I30"/>
  <c r="G20"/>
  <c r="F20"/>
  <c r="I19"/>
  <c r="I17"/>
  <c r="I15"/>
  <c r="G12"/>
  <c r="F12"/>
  <c r="I11"/>
  <c r="I9"/>
  <c r="I8"/>
  <c r="I7"/>
  <c r="I20" l="1"/>
  <c r="I12"/>
  <c r="I43"/>
  <c r="H12"/>
  <c r="I32"/>
  <c r="I35" s="1"/>
  <c r="H20"/>
  <c r="D12" i="25" l="1"/>
  <c r="C12"/>
  <c r="I19" i="18"/>
  <c r="D18" i="14"/>
  <c r="C18"/>
  <c r="D13"/>
  <c r="D12"/>
  <c r="D6"/>
  <c r="C6"/>
  <c r="H19" i="18" l="1"/>
  <c r="E35" i="1"/>
  <c r="D35"/>
  <c r="C35"/>
  <c r="E25"/>
  <c r="D25"/>
  <c r="C25"/>
  <c r="E19"/>
  <c r="D19"/>
  <c r="C19"/>
  <c r="E9"/>
  <c r="D9"/>
  <c r="C9"/>
  <c r="C15" i="27"/>
  <c r="C10"/>
  <c r="C19" l="1"/>
  <c r="E14" i="1"/>
  <c r="E41" s="1"/>
  <c r="C49" i="36" s="1"/>
  <c r="D14" i="1" l="1"/>
  <c r="Q28" i="40"/>
  <c r="Q27"/>
  <c r="Q26"/>
  <c r="Q25"/>
  <c r="P24"/>
  <c r="O24"/>
  <c r="N24"/>
  <c r="M24"/>
  <c r="L24"/>
  <c r="K24"/>
  <c r="J24"/>
  <c r="I24"/>
  <c r="H24"/>
  <c r="G24"/>
  <c r="F24"/>
  <c r="E24"/>
  <c r="Q23"/>
  <c r="C14" i="1" l="1"/>
  <c r="C41" s="1"/>
  <c r="C54" i="36" s="1"/>
  <c r="D41" i="1"/>
  <c r="C44" i="36" s="1"/>
  <c r="Q21" i="40"/>
  <c r="Q20"/>
  <c r="P14" l="1"/>
  <c r="O14"/>
  <c r="N14"/>
  <c r="M14"/>
  <c r="L14"/>
  <c r="K14"/>
  <c r="J14"/>
  <c r="I14"/>
  <c r="H14"/>
  <c r="G14"/>
  <c r="F14"/>
  <c r="E14"/>
  <c r="P12"/>
  <c r="O12"/>
  <c r="N12"/>
  <c r="M12"/>
  <c r="L12"/>
  <c r="K12"/>
  <c r="J12"/>
  <c r="I12"/>
  <c r="H12"/>
  <c r="G12"/>
  <c r="F12"/>
  <c r="F19" s="1"/>
  <c r="F22" s="1"/>
  <c r="F29" s="1"/>
  <c r="E12"/>
  <c r="Q11"/>
  <c r="Q10"/>
  <c r="Q9"/>
  <c r="E19" l="1"/>
  <c r="E22" s="1"/>
  <c r="E29" s="1"/>
  <c r="Q12"/>
  <c r="J19"/>
  <c r="N19"/>
  <c r="F26" i="39"/>
  <c r="E26"/>
  <c r="F18"/>
  <c r="E18"/>
  <c r="I19" i="40" l="1"/>
  <c r="J22"/>
  <c r="M19"/>
  <c r="M22" s="1"/>
  <c r="N22"/>
  <c r="K19"/>
  <c r="K22" s="1"/>
  <c r="E32" i="38"/>
  <c r="D32"/>
  <c r="E25"/>
  <c r="D25"/>
  <c r="E24"/>
  <c r="D24"/>
  <c r="L46" i="37"/>
  <c r="I99" i="36" s="1"/>
  <c r="I98" s="1"/>
  <c r="I102" s="1"/>
  <c r="K46" i="37"/>
  <c r="D99" i="36" s="1"/>
  <c r="D98" s="1"/>
  <c r="D102" s="1"/>
  <c r="L45" i="37" l="1"/>
  <c r="D36" i="38"/>
  <c r="D37" s="1"/>
  <c r="D39" s="1"/>
  <c r="E36"/>
  <c r="E37" s="1"/>
  <c r="E39" s="1"/>
  <c r="D116" i="36" s="1"/>
  <c r="H19" i="40"/>
  <c r="I22"/>
  <c r="K45" i="37"/>
  <c r="L40"/>
  <c r="K40"/>
  <c r="F9" i="39" l="1"/>
  <c r="F27" s="1"/>
  <c r="Q13" i="40"/>
  <c r="D17" i="36"/>
  <c r="K37" i="37"/>
  <c r="L37"/>
  <c r="G19" i="40"/>
  <c r="G22" s="1"/>
  <c r="H22"/>
  <c r="C116" i="36"/>
  <c r="C40"/>
  <c r="C17"/>
  <c r="E9" i="39"/>
  <c r="E27" s="1"/>
  <c r="K29" i="40"/>
  <c r="J29" s="1"/>
  <c r="I29" s="1"/>
  <c r="H29" s="1"/>
  <c r="G29" s="1"/>
  <c r="L28" i="37"/>
  <c r="L26" s="1"/>
  <c r="K28"/>
  <c r="K26"/>
  <c r="L19" i="40" l="1"/>
  <c r="L22" s="1"/>
  <c r="F11" i="37"/>
  <c r="E11"/>
  <c r="L9"/>
  <c r="K9"/>
  <c r="D131" i="36"/>
  <c r="C131"/>
  <c r="L11" i="37" l="1"/>
  <c r="L29" i="40"/>
  <c r="D123" i="36"/>
  <c r="D118"/>
  <c r="C118" s="1"/>
  <c r="C138"/>
  <c r="D138" s="1"/>
  <c r="C128"/>
  <c r="D128"/>
  <c r="C123"/>
  <c r="C108"/>
  <c r="F19" i="37" l="1"/>
  <c r="K11"/>
  <c r="K52" s="1"/>
  <c r="C35" i="36" s="1"/>
  <c r="L52" i="37"/>
  <c r="D35" i="36" s="1"/>
  <c r="E94"/>
  <c r="E95"/>
  <c r="E96"/>
  <c r="E97"/>
  <c r="E98"/>
  <c r="E99"/>
  <c r="E100"/>
  <c r="J94"/>
  <c r="J95"/>
  <c r="J96"/>
  <c r="J97"/>
  <c r="J98"/>
  <c r="J99"/>
  <c r="J100"/>
  <c r="J101"/>
  <c r="E102"/>
  <c r="J102"/>
  <c r="E101"/>
  <c r="C33"/>
  <c r="D30"/>
  <c r="C30"/>
  <c r="D29"/>
  <c r="C29"/>
  <c r="D24"/>
  <c r="C24"/>
  <c r="D23"/>
  <c r="C23"/>
  <c r="C21"/>
  <c r="C27" s="1"/>
  <c r="D18"/>
  <c r="C18"/>
  <c r="E32" i="37" l="1"/>
  <c r="C34" i="36" s="1"/>
  <c r="C36" s="1"/>
  <c r="F32" i="37"/>
  <c r="D34" i="36" s="1"/>
  <c r="D36" s="1"/>
  <c r="J93"/>
  <c r="E93"/>
  <c r="D28"/>
  <c r="D25"/>
  <c r="C25" s="1"/>
  <c r="D74"/>
  <c r="D79"/>
  <c r="C46"/>
  <c r="C69"/>
  <c r="C79"/>
  <c r="C41"/>
  <c r="D19"/>
  <c r="C19" s="1"/>
  <c r="D31"/>
  <c r="C31" s="1"/>
  <c r="C74"/>
  <c r="D64"/>
  <c r="C64" s="1"/>
  <c r="D11"/>
  <c r="C11"/>
  <c r="C28" l="1"/>
  <c r="D27" s="1"/>
  <c r="D133"/>
  <c r="C133"/>
  <c r="E40" i="1" l="1"/>
  <c r="D49" i="36" s="1"/>
  <c r="D51" s="1"/>
  <c r="C51" s="1"/>
  <c r="D40" i="1"/>
  <c r="D44" i="36" s="1"/>
  <c r="D46" s="1"/>
  <c r="C40" i="1"/>
  <c r="D54" i="36" s="1"/>
  <c r="D56" s="1"/>
  <c r="C56" s="1"/>
  <c r="M29" i="40" l="1"/>
  <c r="N29"/>
  <c r="O19"/>
  <c r="O22"/>
  <c r="O29"/>
  <c r="Q29"/>
  <c r="C12" i="36" s="1"/>
  <c r="C13" s="1"/>
  <c r="P19" i="40"/>
  <c r="P22"/>
  <c r="Q22"/>
  <c r="D12" i="36" s="1"/>
  <c r="D13" s="1"/>
  <c r="Q19" i="40"/>
  <c r="F13" i="18"/>
  <c r="J13"/>
  <c r="G19"/>
  <c r="J19" s="1"/>
  <c r="D142" i="36" s="1"/>
  <c r="D143" s="1"/>
  <c r="C19" i="18"/>
  <c r="F19"/>
  <c r="C142" i="36" s="1"/>
  <c r="C143" s="1"/>
</calcChain>
</file>

<file path=xl/comments1.xml><?xml version="1.0" encoding="utf-8"?>
<comments xmlns="http://schemas.openxmlformats.org/spreadsheetml/2006/main">
  <authors>
    <author>Manuel Rejón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Manuel Rejón:</t>
        </r>
        <r>
          <rPr>
            <sz val="9"/>
            <color indexed="81"/>
            <rFont val="Tahoma"/>
            <family val="2"/>
          </rPr>
          <t xml:space="preserve">
NETO DE LAS PARTIDAS B Y C del EIGR, excepto las SUBVENCIONES DE CAPITAL </t>
        </r>
      </text>
    </comment>
  </commentList>
</comments>
</file>

<file path=xl/sharedStrings.xml><?xml version="1.0" encoding="utf-8"?>
<sst xmlns="http://schemas.openxmlformats.org/spreadsheetml/2006/main" count="972" uniqueCount="582">
  <si>
    <t>2. Obligaciones contraídas en materia de pensiones, de las cuales:</t>
  </si>
  <si>
    <t xml:space="preserve">    a) Obligaciones con miembros antiguos de la alta dirección</t>
  </si>
  <si>
    <t xml:space="preserve">    b) Obligaciones con miembros actuales de la alta dirección</t>
  </si>
  <si>
    <t>3. Primas de seguro de vida, de las cuales:</t>
  </si>
  <si>
    <t>4. Indemnizaciones por cese</t>
  </si>
  <si>
    <t>5. Pagos basados en instrumentos de patrimonio</t>
  </si>
  <si>
    <t>6. Anticipos y créditos concedidos, de los cuales:</t>
  </si>
  <si>
    <t>Porcentaje de Amortización anual</t>
  </si>
  <si>
    <t>Otro inmovilizado</t>
  </si>
  <si>
    <t xml:space="preserve">    a) Importes devueltos</t>
  </si>
  <si>
    <t xml:space="preserve">    b) Obligaciones asumidas por cuenta de ellos a título de garantía</t>
  </si>
  <si>
    <t xml:space="preserve">    a) Obligaciones con miembros antiguos del órgano de administración</t>
  </si>
  <si>
    <t xml:space="preserve">    b) Obligaciones con miembros actuales del órgano de administración</t>
  </si>
  <si>
    <t>3. Primas de seguro de vida pagadas, de las cuales:</t>
  </si>
  <si>
    <t xml:space="preserve">    a) Primas pagadas a miembros antiguos del órgano de administración</t>
  </si>
  <si>
    <t xml:space="preserve">    b) Primas pagadas a miembros actuales del órgano de administración</t>
  </si>
  <si>
    <t>a) Número medio de personas empleadas en el curso del ejercicio,  por categorías</t>
  </si>
  <si>
    <t xml:space="preserve">Altos directivos </t>
  </si>
  <si>
    <t xml:space="preserve">Resto de personal directivo </t>
  </si>
  <si>
    <t>Técnicos y profesionales científicos e intelectuales y de apoyo</t>
  </si>
  <si>
    <t>Empleados de tipo administrativo</t>
  </si>
  <si>
    <t>Comerciales, vendedores y similares</t>
  </si>
  <si>
    <t>Resto de personal cualificado</t>
  </si>
  <si>
    <t>Trabajadores no cualificados</t>
  </si>
  <si>
    <t>Total empleo medio</t>
  </si>
  <si>
    <t>BASE DE REPARTO</t>
  </si>
  <si>
    <t>Saldo de la cuenta de pérdidas y ganancias</t>
  </si>
  <si>
    <t xml:space="preserve">Remanente  </t>
  </si>
  <si>
    <t xml:space="preserve">Reservas voluntarias </t>
  </si>
  <si>
    <t>Otras reservas de libre disposición</t>
  </si>
  <si>
    <t>APLICACIÓN A</t>
  </si>
  <si>
    <t xml:space="preserve">Reserva legal  </t>
  </si>
  <si>
    <t>Reserva por fondo de comercio</t>
  </si>
  <si>
    <t xml:space="preserve">Reservas especiales  </t>
  </si>
  <si>
    <t xml:space="preserve">Dividendos  </t>
  </si>
  <si>
    <t>Remanente  y otros</t>
  </si>
  <si>
    <t xml:space="preserve">Compensación de pérdidas de ejercicios anteriores  </t>
  </si>
  <si>
    <t>TOTAL BASE DE REPARTO</t>
  </si>
  <si>
    <t>TOTAL APLICACIÓN</t>
  </si>
  <si>
    <t>Construcciones</t>
  </si>
  <si>
    <t>( + ) Dotación a la amortización del ejercicio</t>
  </si>
  <si>
    <t>( + ) Aumentos por adquisiciones o traspasos</t>
  </si>
  <si>
    <t>( + ) Correcciones valorativas por deterioro reconocidas en el período</t>
  </si>
  <si>
    <t>( - ) Reversión de correcciones valorativas por deterioro</t>
  </si>
  <si>
    <t>Valor de la opción de compra</t>
  </si>
  <si>
    <t>TOTAL</t>
  </si>
  <si>
    <t>Deudas con entidades de crédito</t>
  </si>
  <si>
    <t>Obligaciones y otros valores negociables</t>
  </si>
  <si>
    <t>Resto</t>
  </si>
  <si>
    <t>Elementos del Inmovilizado Intangible con vida útil indefinida</t>
  </si>
  <si>
    <t>Justificación</t>
  </si>
  <si>
    <t>Capital</t>
  </si>
  <si>
    <t>Reservas</t>
  </si>
  <si>
    <t>Empresas asociadas</t>
  </si>
  <si>
    <t>A) ACTIVO NO CORRIENTE</t>
  </si>
  <si>
    <t>B) ACTIVO CORRIENTE</t>
  </si>
  <si>
    <t>C) PASIVO NO CORRIENTE</t>
  </si>
  <si>
    <t>D) PASIVO CORRIENTE</t>
  </si>
  <si>
    <t>Saldo al inicio del ejercicio</t>
  </si>
  <si>
    <t>1. Consumo de mercaderías</t>
  </si>
  <si>
    <t xml:space="preserve">    a) Compras, netas de devoluciones y cualquier descuento, de las cuales:</t>
  </si>
  <si>
    <t xml:space="preserve">            - nacionales</t>
  </si>
  <si>
    <t xml:space="preserve">            - adquisiciones intracomunitarias</t>
  </si>
  <si>
    <t xml:space="preserve">            - importaciones</t>
  </si>
  <si>
    <t xml:space="preserve">    b) Variación de existencias</t>
  </si>
  <si>
    <t xml:space="preserve">2. Consumo de materias primas y otras materias consumibles </t>
  </si>
  <si>
    <t>Cuenta de pérdidas y ganancias</t>
  </si>
  <si>
    <t>Ingresos y gastos directamente imputados al patrimonio neto</t>
  </si>
  <si>
    <t>Saldo de ingresos y gastos del ejercicio</t>
  </si>
  <si>
    <t>Aumentos</t>
  </si>
  <si>
    <t>Disminuciones</t>
  </si>
  <si>
    <t>Efecto neto</t>
  </si>
  <si>
    <t>Diferencias temporarias:</t>
  </si>
  <si>
    <t>Descripción del concepto</t>
  </si>
  <si>
    <t>A) ACTIVOS DE NATURALEZA MEDIOAMBIENTAL</t>
  </si>
  <si>
    <t xml:space="preserve">   1. Valor contable </t>
  </si>
  <si>
    <t xml:space="preserve">   2. Amortización acumulada  </t>
  </si>
  <si>
    <t xml:space="preserve">   3. Correcciones valorativas por deterioro </t>
  </si>
  <si>
    <t xml:space="preserve">      3.1. Reconocidas en el ejercicio</t>
  </si>
  <si>
    <t xml:space="preserve">      3.2. Acumuladas</t>
  </si>
  <si>
    <t>B) GASTOS INCURRIDOS PARA LA MEJORA Y PROTECCIÓN DEL MEDIO AMBIENTE</t>
  </si>
  <si>
    <t>C) RIESGOS CUBIERTOS POR LAS PROVISIONES PARA ACTUACIONES MEDIOAMBIENTALES</t>
  </si>
  <si>
    <t xml:space="preserve"> 2. Derechos de reembolso reconocidos en el activo</t>
  </si>
  <si>
    <t>D) INVERSIONES DEL EJERCICIO POR RAZONES MEDIOAMBIENTALES</t>
  </si>
  <si>
    <t>E) COMPENSACIONES A RECIBIR DE TERCEROS</t>
  </si>
  <si>
    <t>a) Subvenciones, donaciones y legados recibidos, otorgados por terceros distintos a los socios</t>
  </si>
  <si>
    <t>a.1) Que aparecen en el patrimonio neto del balance</t>
  </si>
  <si>
    <t>a.2) Imputados en la cuenta de pérdidas y ganancias</t>
  </si>
  <si>
    <t xml:space="preserve">(+) Conversión de deudas a largo plazo en subvenciones </t>
  </si>
  <si>
    <t xml:space="preserve">(-) Subvenciones traspasadas a resultados del ejercicio </t>
  </si>
  <si>
    <t>(-) Importes devueltos</t>
  </si>
  <si>
    <t>Deudas a largo plazo transformables en subvenciones</t>
  </si>
  <si>
    <t>(+/-) Otros movimientos</t>
  </si>
  <si>
    <t>Saldo al cierre del ejercicio</t>
  </si>
  <si>
    <t>ACTIVO</t>
  </si>
  <si>
    <t>V. Periodificaciones a largo plazo</t>
  </si>
  <si>
    <t>VI. Acreedores comerciales no corrientes</t>
  </si>
  <si>
    <t>VI. Activos por impuesto diferido</t>
  </si>
  <si>
    <t>VI. Periodificaciones a corto plazo</t>
  </si>
  <si>
    <t>TOTAL ACTIVO (A + B)</t>
  </si>
  <si>
    <t>B) PASIVO NO CORRIENTE</t>
  </si>
  <si>
    <t>C) PASIVO CORRIENTE</t>
  </si>
  <si>
    <t>Resultado del ejercicio</t>
  </si>
  <si>
    <t>Importe</t>
  </si>
  <si>
    <t>Entidad dominante</t>
  </si>
  <si>
    <t>Otras empresas del grupo</t>
  </si>
  <si>
    <t>Negocios conjuntos en los que la empresa sea uno de los partícipes</t>
  </si>
  <si>
    <t>Empresas con control conjunto o influencia significativa sobre la empresa</t>
  </si>
  <si>
    <t>Personal clave de la dirección de la empresa o de la entidad dominante</t>
  </si>
  <si>
    <t>Otras partes vinculadas</t>
  </si>
  <si>
    <t>Ventas de activos corrientes, de las cuales:</t>
  </si>
  <si>
    <t>Beneficios (+) / Pérdidas (-)</t>
  </si>
  <si>
    <t>Ventas de activos no corrientes, de las cuales:</t>
  </si>
  <si>
    <t>Compras de activos corrientes</t>
  </si>
  <si>
    <t>Compras de activos no corrientes</t>
  </si>
  <si>
    <t>Prestación de servicios, de la cual:</t>
  </si>
  <si>
    <t>Recepción de servicios</t>
  </si>
  <si>
    <t>Contratos de arrendamiento financiero, de los cuales:</t>
  </si>
  <si>
    <t>Transferencias de investigación y desarrollo, de los cuales:</t>
  </si>
  <si>
    <t>Ingresos por intereses cobrados</t>
  </si>
  <si>
    <t>Ingresos por intereses devengados pero no cobrados</t>
  </si>
  <si>
    <t>Gastos por intereses pagados</t>
  </si>
  <si>
    <t>Gastos por intereses devengados pero no pagados</t>
  </si>
  <si>
    <t xml:space="preserve">Gastos consecuencia de deudores incobrables o de dudoso cobro </t>
  </si>
  <si>
    <t>Dividendos y otros beneficios distribuidos</t>
  </si>
  <si>
    <t>Garantías y avales recibidos</t>
  </si>
  <si>
    <t>Garantías y avales prestados</t>
  </si>
  <si>
    <t xml:space="preserve">        - Correcciones valorativas por créditos de dudoso cobro</t>
  </si>
  <si>
    <t xml:space="preserve"> 1. Deudores comerciales y otras cuentas a cobrar </t>
  </si>
  <si>
    <t xml:space="preserve">    a) Clientes por ventas y prestación de servicios a largo plazo, de los cuales:</t>
  </si>
  <si>
    <t xml:space="preserve">        - Correcciones valorativas por clientes de dudoso cobro a largo plazo</t>
  </si>
  <si>
    <t xml:space="preserve">    b) Clientes por ventas y prestación de servicios a corto plazo, de los cuales:</t>
  </si>
  <si>
    <t xml:space="preserve">          - Correcciones valorativas por clientes de dudoso cobro a corto plazo</t>
  </si>
  <si>
    <t xml:space="preserve">          - Correcciones valorativas por créditos de dudoso cobro</t>
  </si>
  <si>
    <t xml:space="preserve"> 1. Deudas a largo plazo</t>
  </si>
  <si>
    <t>2. Deudas con carecterísticas especiales a largo plazo</t>
  </si>
  <si>
    <t xml:space="preserve"> 1. Deudas a corto plazo</t>
  </si>
  <si>
    <t>1. Sueldos, dietas y otras remuneraciones</t>
  </si>
  <si>
    <t>Aplicaciones Informáticas</t>
  </si>
  <si>
    <t>Instalaciones</t>
  </si>
  <si>
    <t>10%,12%</t>
  </si>
  <si>
    <t>Utillaje</t>
  </si>
  <si>
    <t>Maquinaria</t>
  </si>
  <si>
    <t>Otras Instalaciones</t>
  </si>
  <si>
    <t>Mobiliario</t>
  </si>
  <si>
    <t>Equipos para Procesos de Información</t>
  </si>
  <si>
    <t>Elementos de Transporte</t>
  </si>
  <si>
    <t>Acreedores por arrendamiento financiero</t>
  </si>
  <si>
    <t>Otros</t>
  </si>
  <si>
    <t>Acreedores comerciales no corrientes</t>
  </si>
  <si>
    <t>Acreedores comerciales y otras cuentas a pagar</t>
  </si>
  <si>
    <t>Patrimonio</t>
  </si>
  <si>
    <t>Total de activos</t>
  </si>
  <si>
    <t>Total de patrimonio y pasivos</t>
  </si>
  <si>
    <t>Balance de situación</t>
  </si>
  <si>
    <t>Ganancia (Pérdida)</t>
  </si>
  <si>
    <t>Cuenta de PyG</t>
  </si>
  <si>
    <t>EIGR</t>
  </si>
  <si>
    <t>ECPN</t>
  </si>
  <si>
    <t>Balance de Situación</t>
  </si>
  <si>
    <t>DENOMINACION SOCIAL</t>
  </si>
  <si>
    <t>(DEBE) / HABER</t>
  </si>
  <si>
    <t>PATRIMONIO NETO Y PASIVO</t>
  </si>
  <si>
    <t>Prima de emisión</t>
  </si>
  <si>
    <t>(Acciones y participaciones en patrimonio propias)</t>
  </si>
  <si>
    <t>Resultados de ejercicios anteriores</t>
  </si>
  <si>
    <t>Otras aportaciones de socios</t>
  </si>
  <si>
    <t>(Dividendo a cuenta)</t>
  </si>
  <si>
    <t>Otros instrumentos de patrimonio neto</t>
  </si>
  <si>
    <t>Ajustes por cambios de valor</t>
  </si>
  <si>
    <t>Subvenciones donaciones y legados recibidos</t>
  </si>
  <si>
    <t>A) Resultado de la cuenta de pérdidas y ganancias</t>
  </si>
  <si>
    <t>Escriturado</t>
  </si>
  <si>
    <t>(No exigido)</t>
  </si>
  <si>
    <t>A) PATRIMONIO NETO</t>
  </si>
  <si>
    <t>1. Importe neto de la cifra de negocios</t>
  </si>
  <si>
    <t>Ingresos y gastos imputados directamente al patrimonio neto</t>
  </si>
  <si>
    <t>I. Inmovilizado intangible.</t>
  </si>
  <si>
    <t>A-1) Fondos propios.</t>
  </si>
  <si>
    <t xml:space="preserve">  I. Por valoración de instrumentos financieros.</t>
  </si>
  <si>
    <t>I. Capital.</t>
  </si>
  <si>
    <t xml:space="preserve">   1. Capital escriturado.</t>
  </si>
  <si>
    <t>2. Variación de existencias de productos terminados y en curso de fabricación.</t>
  </si>
  <si>
    <t xml:space="preserve">   2. (Capital no exigido).</t>
  </si>
  <si>
    <t>3. Trabajos realizados por la empresa para su activo</t>
  </si>
  <si>
    <t xml:space="preserve">  II. Por coberturas de flujos de efectivo.</t>
  </si>
  <si>
    <t>II. Prima de emisión.</t>
  </si>
  <si>
    <t>4. Aprovisionamientos</t>
  </si>
  <si>
    <t xml:space="preserve">  III. Subvenciones, donaciones y legados recibidos.</t>
  </si>
  <si>
    <t xml:space="preserve">  I. Total ingresos y gastos reconocidos. </t>
  </si>
  <si>
    <t>III. Reservas.</t>
  </si>
  <si>
    <t xml:space="preserve">  IV. Por ganancias y pérdidas actuariales  y otros ajustes</t>
  </si>
  <si>
    <t xml:space="preserve">  II. Operaciones con socios o propietarios.</t>
  </si>
  <si>
    <t xml:space="preserve">  V. Por activos no corrientes y pasivos vinculados, mantenidos para la venta</t>
  </si>
  <si>
    <t xml:space="preserve">    1. Aumentos de capital.</t>
  </si>
  <si>
    <t xml:space="preserve">  VI. Diferencias de conversión.</t>
  </si>
  <si>
    <t xml:space="preserve">    2. ( - ) Reducciones de capital.</t>
  </si>
  <si>
    <t>II. Inmovilizado material.</t>
  </si>
  <si>
    <t>IV. (Acciones y participaciones en patrimonio propias).</t>
  </si>
  <si>
    <t xml:space="preserve">  VII. Efecto impositivo</t>
  </si>
  <si>
    <t>V. Resultados de ejercicios anteriores.</t>
  </si>
  <si>
    <t>5. Otros ingresos de explotación</t>
  </si>
  <si>
    <t xml:space="preserve">  VIII. Por valoración de instrumentos financieros.</t>
  </si>
  <si>
    <t>III. Inversiones inmobiliarias.</t>
  </si>
  <si>
    <t>VI. Otras aportaciones de socios.</t>
  </si>
  <si>
    <t>6. Gastos de personal</t>
  </si>
  <si>
    <t>VII. Resultado del ejercicio.</t>
  </si>
  <si>
    <t xml:space="preserve">  III. Otras variaciones del patrimonio neto.</t>
  </si>
  <si>
    <t>VIII. (Dividendo a cuenta).</t>
  </si>
  <si>
    <t xml:space="preserve">  IX. Por coberturas de flujos de efectivo.</t>
  </si>
  <si>
    <t>IV. Inversiones en empresas del grupo y asociadas a largo plazo.</t>
  </si>
  <si>
    <t>IX. Otros instrumentos de patrimonio neto.</t>
  </si>
  <si>
    <t xml:space="preserve">  X. Subvenciones, donaciones y legados recibidos.</t>
  </si>
  <si>
    <t>A-2) Ajustes por cambios de valor.</t>
  </si>
  <si>
    <t>7. Otros gastos de explotación</t>
  </si>
  <si>
    <t xml:space="preserve">  XII. Diferencias de conversión.</t>
  </si>
  <si>
    <t xml:space="preserve">  XIII. Efecto impositivo.</t>
  </si>
  <si>
    <t xml:space="preserve">  I. Total ingresos y gastos reconocidos.</t>
  </si>
  <si>
    <t>TOTAL DE INGRESOS Y GASTOS RECONOCIDOS (A + B + C)</t>
  </si>
  <si>
    <t>8. Amortización del inmovilizado</t>
  </si>
  <si>
    <t>V. Inversiones financieras a largo plazo.</t>
  </si>
  <si>
    <t>A-3) Subvenciones, donaciones y legados recibidos.</t>
  </si>
  <si>
    <t>9. Imputación de subvenciones de inmovilizado no financiero y otras</t>
  </si>
  <si>
    <t>10. Excesos de provisiones</t>
  </si>
  <si>
    <t>I. Provisiones a largo plazo.</t>
  </si>
  <si>
    <t>11. Deterioro y resultado por enajenaciones del inmovilizado</t>
  </si>
  <si>
    <t>12. Diferencia negativa de combinaciones de negocio</t>
  </si>
  <si>
    <t>13. Otros resultados</t>
  </si>
  <si>
    <t>II Deudas a largo plazo.</t>
  </si>
  <si>
    <t>14. Ingresos financieros</t>
  </si>
  <si>
    <t>I. Activos no corrientes mantenidos para la venta.</t>
  </si>
  <si>
    <t>II. Existencias.</t>
  </si>
  <si>
    <t>III. Deudas con empresas del grupo y asociadas a largo plazo.</t>
  </si>
  <si>
    <t>IV. Pasivos por impuesto diferido.</t>
  </si>
  <si>
    <t>15. Gastos financieros</t>
  </si>
  <si>
    <t xml:space="preserve">VII. Deuda con características especiales a largo plazo </t>
  </si>
  <si>
    <t>I. Pasivos  vinculados con activos no corrientes mantenidos para la venta.</t>
  </si>
  <si>
    <t>II. Provisiones a corto plazo.</t>
  </si>
  <si>
    <t>16. Variación de valor razonable en instrumentos financieros</t>
  </si>
  <si>
    <t>III. Deudas a corto plazo.</t>
  </si>
  <si>
    <t>III. Deudores comerciales y otras cuentas a cobrar.</t>
  </si>
  <si>
    <t xml:space="preserve">   1. Clientes por ventas y prestaciones de servicios </t>
  </si>
  <si>
    <t>17. Diferencias de cambio</t>
  </si>
  <si>
    <t xml:space="preserve">       a) Clientes por ventas y prestaciones de servicios a largo plazo</t>
  </si>
  <si>
    <t xml:space="preserve">       b) Clientes por ventas y prestaciones de servicios a corto plazo.</t>
  </si>
  <si>
    <t>IV. Deudas con empresas del grupo y asociadas a corto plazo.</t>
  </si>
  <si>
    <t>19. Otros ingresos y gastos de carácter financiero</t>
  </si>
  <si>
    <t>V. Acreedores comerciales y otras cuentas a pagar.</t>
  </si>
  <si>
    <t>a) Incorporación al activo de gastos financieros</t>
  </si>
  <si>
    <t xml:space="preserve">   1. Proveedores</t>
  </si>
  <si>
    <t>b) Ingresos financieros derivados de convenios de acreedores</t>
  </si>
  <si>
    <t xml:space="preserve">       a) Proveedores a largo plazo</t>
  </si>
  <si>
    <t>c) Resto de ingresos y gastos</t>
  </si>
  <si>
    <t xml:space="preserve">       b) Proveedores a corto plazo</t>
  </si>
  <si>
    <t>IV. Inversiones en empresas del grupo y asociadas a corto plazo.</t>
  </si>
  <si>
    <t>20. Impuestos sobre beneficios.</t>
  </si>
  <si>
    <t>VI. Periodificaciones a corto plazo.</t>
  </si>
  <si>
    <t>V. Inversiones financieras a corto plazo.</t>
  </si>
  <si>
    <t xml:space="preserve">VII. Deuda con características especiales a corto plazo </t>
  </si>
  <si>
    <t>TOTAL PATRIMONIO NETO Y PASIVO (A + B + C)</t>
  </si>
  <si>
    <t>VII. Efectivo y otros activos líquidos equivalentes.</t>
  </si>
  <si>
    <t>NOTAS</t>
  </si>
  <si>
    <t xml:space="preserve">NOTAS </t>
  </si>
  <si>
    <t>DENOMINACIÓN SOCIAL</t>
  </si>
  <si>
    <t>ESTADO DE INGRESOS Y GASTOS RECONOCIDOS</t>
  </si>
  <si>
    <t>ESTADO TOTAL DE CAMBIOS EN EL PATRIMONIO NETO NORMAL</t>
  </si>
  <si>
    <t>*LIMITACIONES DISTRIBUCIÓN DIVIDENDOS</t>
  </si>
  <si>
    <t>NOTA 3: DISTRIBUCIÓN DE RESULTADOS</t>
  </si>
  <si>
    <t>NOTA 4. NORMAS DE REGISTRO Y VALORACIÓN</t>
  </si>
  <si>
    <t>8%,10%</t>
  </si>
  <si>
    <t>Concesiones</t>
  </si>
  <si>
    <t>Patentes, licencias, marcas y similares</t>
  </si>
  <si>
    <t>INMOVILIZADO MATERIAL</t>
  </si>
  <si>
    <t>INMOVILIZADO INTANGIBLE</t>
  </si>
  <si>
    <t>INVERSIONES INMOBILIARIAS</t>
  </si>
  <si>
    <t>INMOVILIZADO INTANGIBLE CON VIDA ÚTIL INDEFINIDA</t>
  </si>
  <si>
    <t>ESPECIFICACIONES NOVEDADES NORMATIVAS</t>
  </si>
  <si>
    <t>*NO APLICACIÓN PRINCIPIO EMPRESA EN FUNCIONAMIENTO</t>
  </si>
  <si>
    <t>*INMOVILIZADO</t>
  </si>
  <si>
    <t>*DETERIORO</t>
  </si>
  <si>
    <t>VALOR CONTABLE (COMPROBACIÓN)</t>
  </si>
  <si>
    <t>EJERCICIO 2013</t>
  </si>
  <si>
    <t>OPERACIONES CON PARTES VINCULADAS</t>
  </si>
  <si>
    <t>SALDOS EN BALANCE CON PARTES VINCULADAS</t>
  </si>
  <si>
    <t>Impuesto sobre Sociedades</t>
  </si>
  <si>
    <t>Diferencias permanentes</t>
  </si>
  <si>
    <t xml:space="preserve">     -con origen en el ejercicio</t>
  </si>
  <si>
    <t>Compensación de bases imponibles negativas de ejercicios anteriores</t>
  </si>
  <si>
    <t>Base imponible (resultado fiscal)</t>
  </si>
  <si>
    <t xml:space="preserve">     -con origen en ejercicios anteriores</t>
  </si>
  <si>
    <t>DETALLE DE DETERMINADAS PARTIDAS DE INGRESOS Y GASTOS</t>
  </si>
  <si>
    <t>DETALLE DE DETERMINADAS PARTIDAS RELACIONADAS CON ASPECTOS MEDIOAMBIENTALES</t>
  </si>
  <si>
    <t>Total de Ingresos y Gastos Reconocidos</t>
  </si>
  <si>
    <t xml:space="preserve">Ingresos y Gastos Reconocidos distintos de </t>
  </si>
  <si>
    <t>Resultado de Ejercicio</t>
  </si>
  <si>
    <t>Nota 3 - Distribución resultados</t>
  </si>
  <si>
    <t>Saldo PYG según nota</t>
  </si>
  <si>
    <t>Saldo PYG según Cuenta PYG</t>
  </si>
  <si>
    <t>Valor según nota</t>
  </si>
  <si>
    <t>Valor según balance</t>
  </si>
  <si>
    <t>Valor s/ cuenta de PyG</t>
  </si>
  <si>
    <t>Nota 5 Inmovilizado material (valor contable)</t>
  </si>
  <si>
    <t>Total amortización</t>
  </si>
  <si>
    <t>Nota 6 Inversiones inmobiliarias (valor contable)</t>
  </si>
  <si>
    <t>Nota 7 Inmovilizado intangible (valor contable)</t>
  </si>
  <si>
    <t>18. Deterioro y resultado por enajenaciones de instrumentos financieros</t>
  </si>
  <si>
    <t>Arrendamiento Financieros</t>
  </si>
  <si>
    <t>Balance: 174+524</t>
  </si>
  <si>
    <t>Deudas con ent. Crédito l/p</t>
  </si>
  <si>
    <t>Deudas con ent. Crédito c/p</t>
  </si>
  <si>
    <t>Balance</t>
  </si>
  <si>
    <t>Memoria</t>
  </si>
  <si>
    <t>Valor</t>
  </si>
  <si>
    <t>Impuesto sobre Sociedades: saldo de ingresos y gastos del ejercicio</t>
  </si>
  <si>
    <t>Nota situación fiscal</t>
  </si>
  <si>
    <t>Impuesto sobre Sociedades: cuenta 630</t>
  </si>
  <si>
    <t>Nota Ingresos y Gastos</t>
  </si>
  <si>
    <t>Otros resultados</t>
  </si>
  <si>
    <t xml:space="preserve"> </t>
  </si>
  <si>
    <t>Subvenciones de capital</t>
  </si>
  <si>
    <t>Nota memoria subvenciones de capital</t>
  </si>
  <si>
    <t>Subvenciones en cuenta de pérdidas y ganancias</t>
  </si>
  <si>
    <t>Subvenciones de capital: comprobación dentro de la nota</t>
  </si>
  <si>
    <t>Primer cuadro</t>
  </si>
  <si>
    <t>Segundo cuadro</t>
  </si>
  <si>
    <t>Subvención 1</t>
  </si>
  <si>
    <t>Subvención 2</t>
  </si>
  <si>
    <t>Subvención 3</t>
  </si>
  <si>
    <t>(Neto del efecto impositivo)</t>
  </si>
  <si>
    <r>
      <t xml:space="preserve">    a) Primas pagadas a miembros antiguos de la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alta dirección</t>
    </r>
  </si>
  <si>
    <r>
      <t xml:space="preserve">    b) Primas pagadas a miembros actuales de la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alta dirección</t>
    </r>
  </si>
  <si>
    <t>PERSONAL</t>
  </si>
  <si>
    <t>APLAZAMIENTOS DE PAGO</t>
  </si>
  <si>
    <t>Pagos realizados y pendientes de pago en la fecha de cierre del balance</t>
  </si>
  <si>
    <t>%</t>
  </si>
  <si>
    <t>Aplazamientos que a la fecha de cierre sobrepasan el máximo legal</t>
  </si>
  <si>
    <t>EN ESE CASO, HABRÁ QUE RECTIFICAR LAS CIFRAS EN LAS PARTE CORRESPONDIENTE DE LAS CUENTAS</t>
  </si>
  <si>
    <t>ANUALES QUE ESTÉ ERRONEA.</t>
  </si>
  <si>
    <t>3.Cargas Sociales:</t>
  </si>
  <si>
    <t>suma filas anteriores</t>
  </si>
  <si>
    <t>*SI HAY DIVIDENDO A CUENTA, INCLUIR UN ESTADO CONTABLE PREVISIONAL.</t>
  </si>
  <si>
    <t>1) LA EXCEL QUE A CONTINUACIÓN SE MUESTRA TIENE POR FINALIDAD MOSTRAR</t>
  </si>
  <si>
    <t>2) CUANDO TODO ESTÁ OK, LAS CASILLAS DE COMPROBACIONES DE LA HOJA</t>
  </si>
  <si>
    <t>"COMPROBACIONES ESTÁN EN VERDE O BLANCO.</t>
  </si>
  <si>
    <t xml:space="preserve">EN CAMBIO SI HAY CELDAS EN ROJO, HAY QUE SEGUIR CURRANDO: </t>
  </si>
  <si>
    <t>RELLENAR LAS SUBSIGUIENTES HOJAS CON LOS EEFF PRINCIPALES Y DETERMINADAS</t>
  </si>
  <si>
    <t>NOTAS DE LA MEMORIA, EN SUS ASPECTOS CUANTITATIVOS.</t>
  </si>
  <si>
    <t>SIGNIFICA ERRORES A CORREGIR.</t>
  </si>
  <si>
    <t xml:space="preserve">4) PARA NUTRIR LA HOJA DE COMPROBACIONES, LÓGICAMENTE HAY QUE </t>
  </si>
  <si>
    <t>5) COMO EL USUARIO PUEDE COMPROBAR, ESTA HOJA NO ASEGURA QUE LA</t>
  </si>
  <si>
    <t>INFORMACIÓN FINANCIERA SEA CORRECTA, PERO SÍ AL MENOS QUE MUCHOS</t>
  </si>
  <si>
    <t xml:space="preserve">POSIBLES DESAJUSTES O DESCUADRES QUEDAN ELIMINADOS, LO CUAL ES </t>
  </si>
  <si>
    <t>UN PASO IMPORTANTE.</t>
  </si>
  <si>
    <t xml:space="preserve">6) NUESTRO EQUIPO AGRADECERÁ CUALQUIER SUGERENCIA O COMENTARIOS </t>
  </si>
  <si>
    <t>DE MEJORA. LO MÁS IMPORTANTE ES LA CALIDAD DE LA HERRAMIENTA.</t>
  </si>
  <si>
    <t>7) ¡A COMPROBAR DESCUADRES SE HA DICHO!</t>
  </si>
  <si>
    <t>- INSTRUCCIONES DE USO DE ESTE ARCHIVO -</t>
  </si>
  <si>
    <t>Comprobación</t>
  </si>
  <si>
    <t>O ENTRE ESTOS Y LAS NOTAS DE LA MEMORIA</t>
  </si>
  <si>
    <t>3) POR TANTO, EL TRABAJO DE COMPROBACIÓN ESTARÁ ACABADO CUANDO</t>
  </si>
  <si>
    <t>TODO ESTÉ EN BLANCO O VERDE.</t>
  </si>
  <si>
    <r>
      <t xml:space="preserve">SI LA INFORMACIÓN CUANTITATIVA RELLENA POR LA EMPRESA EN SUS </t>
    </r>
    <r>
      <rPr>
        <b/>
        <sz val="9"/>
        <rFont val="Arial"/>
        <family val="2"/>
      </rPr>
      <t>CUENTAS</t>
    </r>
  </si>
  <si>
    <t>EJERCICIO 2014</t>
  </si>
  <si>
    <r>
      <t xml:space="preserve">NOTA: SÓLO CONSIDERAR CUANDO LA ALERTA DEL CUADRO DE COMPROBACIÓN ESTÉ </t>
    </r>
    <r>
      <rPr>
        <u/>
        <sz val="11"/>
        <color rgb="FFFF0000"/>
        <rFont val="Arial Narrow"/>
        <family val="2"/>
      </rPr>
      <t xml:space="preserve">EN ROJO. </t>
    </r>
  </si>
  <si>
    <t>CUADRO DE COMPROBACIONES BÁSICAS</t>
  </si>
  <si>
    <t>EJERCICIO X</t>
  </si>
  <si>
    <t>EJERCICIO X-1</t>
  </si>
  <si>
    <t>VII.Deudores comerciales no corrientes</t>
  </si>
  <si>
    <t xml:space="preserve">   2. Accionistas (socios) por desembolsos exigidos.</t>
  </si>
  <si>
    <t xml:space="preserve">   3. Otros deudores.</t>
  </si>
  <si>
    <t xml:space="preserve">   1. Deudas con entidades de crédito.</t>
  </si>
  <si>
    <t xml:space="preserve">   2. Acreedores por arrendamiento financiero.</t>
  </si>
  <si>
    <t xml:space="preserve">   3. Otras deudas a largo plazo,</t>
  </si>
  <si>
    <t xml:space="preserve">   2.Otros acreedores.</t>
  </si>
  <si>
    <t>BALANCE DE SITUACIÓN ABREVIADO</t>
  </si>
  <si>
    <t>CUENTA DE PÉRDIDAS Y GANANCIAS ABREVIADO</t>
  </si>
  <si>
    <t>b) Otros ingresos financieros.</t>
  </si>
  <si>
    <t>B) RESULTADO FINANCIERO (14+15+16+17+18+19)</t>
  </si>
  <si>
    <t>A) RESULTADO DE EXPLOTACIÓN (1+2+3+4+5+6+7+8+9+10+11+12+13)</t>
  </si>
  <si>
    <t>D) RESULTADO DEL EJERCICIO (C + 20) .</t>
  </si>
  <si>
    <t>C) RESULTADO ANTES DE IMPUESTOS (A+B)</t>
  </si>
  <si>
    <t>Trasferencias a la cuenta de pérdidas y ganancias</t>
  </si>
  <si>
    <t>C) TOTAL TRANSFERENCIAS A LA CUENTA DE PÉRDIDAS Y GANANCIAS (VIII + IX + X + XI + XII + XIII)</t>
  </si>
  <si>
    <t xml:space="preserve">B) TOTAL INGRESOS Y GASTOS IMPUTADOS DIRECTAMENTE EN EL PATRIMONIO NETO (I + II + III + IV + V + VI + VII) </t>
  </si>
  <si>
    <t xml:space="preserve">  XI. Por activos no corrientes y pasivos vinculados, mantenidos  para la venta</t>
  </si>
  <si>
    <t xml:space="preserve">    3. Otras operaciones con socios o propietarios</t>
  </si>
  <si>
    <t>C. SALDO, FINAL DEL EJERCICIO X-1</t>
  </si>
  <si>
    <t>A. SALDO, FINAL DEL EJERCICIO X-2</t>
  </si>
  <si>
    <t xml:space="preserve">  I. Ajustes por cambios de criterio del ejercicio X-2 y anteriores.</t>
  </si>
  <si>
    <t xml:space="preserve">  II. Ajustes por errores del ejercicio X-2 y anteriores.</t>
  </si>
  <si>
    <t xml:space="preserve">  I. Ajustes por cambios de criterio en el ejercicio X-1</t>
  </si>
  <si>
    <t xml:space="preserve">  II. Ajustes por errores del ejercicio X-1</t>
  </si>
  <si>
    <t>D. SALDO AJUSTADO, INICIO DEL EJERCICIO X</t>
  </si>
  <si>
    <t>E. SALDO, FINAL DEL EJERCICIO X</t>
  </si>
  <si>
    <t xml:space="preserve">    3. Otras operaciones con socios o propietarios.</t>
  </si>
  <si>
    <t>B. SALDO AJUSTADO, INICIO DEL EJERCICIO X-1</t>
  </si>
  <si>
    <t>a) Estado de movimientos del inmovilizado material, intangible einversiones inmobiliarias del ejercicio actual.</t>
  </si>
  <si>
    <t>Inmovilizado intangible</t>
  </si>
  <si>
    <t>Inmovilizado material</t>
  </si>
  <si>
    <t>Inversiones Inmobiliarias</t>
  </si>
  <si>
    <t>( + ) Entradas</t>
  </si>
  <si>
    <t>( - ) Salidas</t>
  </si>
  <si>
    <t>( - ) Disminuciones por salidas, bajas o traspasos</t>
  </si>
  <si>
    <t>A) SALDO INICIAL BRUTO, EJERCICIO X</t>
  </si>
  <si>
    <t>B) SALDO FINAL BRUTO, EJERCICIO X</t>
  </si>
  <si>
    <t>C) AMORTIZACIÓN ACUMULADA, SALDO INICIAL EJERCICIO X</t>
  </si>
  <si>
    <t>NOTA 5. Inmovilizado Material, Intangible e Inversiones Inmobiliarias</t>
  </si>
  <si>
    <t>c) Arrendamientos financieros y otras operaciones de naturaleza similar sobre activos no corrientes.</t>
  </si>
  <si>
    <t>Coste del bien en origen</t>
  </si>
  <si>
    <t>Cuotas satisfechas:</t>
  </si>
  <si>
    <t xml:space="preserve">     Ejercicios Anteriores</t>
  </si>
  <si>
    <t xml:space="preserve">     Ejercicio Actual </t>
  </si>
  <si>
    <t>Importe cuotas pendientes ejercicio</t>
  </si>
  <si>
    <t>Total contratos</t>
  </si>
  <si>
    <t>Check hoja comprobaciones</t>
  </si>
  <si>
    <t>CLASES</t>
  </si>
  <si>
    <t>Instrumentos de patrimonio</t>
  </si>
  <si>
    <t>Valores representativos de deuda</t>
  </si>
  <si>
    <t>Créditos, Derivados y Otros</t>
  </si>
  <si>
    <t>CATEGORIAS</t>
  </si>
  <si>
    <t>Inversiones mantenidas hasta el vencimiento</t>
  </si>
  <si>
    <t>Préstamos y partidas a cobrar</t>
  </si>
  <si>
    <t>Derivados de cobertura</t>
  </si>
  <si>
    <t>Reclasificado a</t>
  </si>
  <si>
    <t>Inversión en el patrim. de emp. grupo, multig. y asoc.</t>
  </si>
  <si>
    <t>Activos disponibles para la venta</t>
  </si>
  <si>
    <t>Reclasificado de</t>
  </si>
  <si>
    <t>Activos financieros mantenidos para negociar</t>
  </si>
  <si>
    <t>Otros activos financieros a valor razonable con cambios en la cuenta de pérdidas y ganancias</t>
  </si>
  <si>
    <t>Activos financieros disponibles para la venta</t>
  </si>
  <si>
    <t>a) Activos financieros a largo plazo, salvo inversiones en el patrimonio de empresas del grupo, multigrupo y asociadas.</t>
  </si>
  <si>
    <t>b) Activos financieros a corto plazo, salvo inversiones en el patrimonio de empresas del grupo, multigrupo y asociadas</t>
  </si>
  <si>
    <t>Activos a valor razonable con cambios en
pérdidas y ganancias</t>
  </si>
  <si>
    <t>Activos disponibles para la venta,</t>
  </si>
  <si>
    <t>c) Traspasos o reclasificaciones de activos financieros.</t>
  </si>
  <si>
    <t>d) Correcciones por deterioro del valor originadas por el riesgo de crédito.</t>
  </si>
  <si>
    <t>Créditos, Derivados y Otros (*)</t>
  </si>
  <si>
    <t>LARGO PLAZO</t>
  </si>
  <si>
    <t>Pérdida por deterioro al inicio del ejercicio X-1</t>
  </si>
  <si>
    <t>CORTO PLAZO</t>
  </si>
  <si>
    <t>(+) Corrección valorativa por deterioro</t>
  </si>
  <si>
    <t>(-) Reversión del deterioro</t>
  </si>
  <si>
    <t>(-) Salidas y reducciones</t>
  </si>
  <si>
    <t>Pérdida por deterioro al final del ejercicio X-1</t>
  </si>
  <si>
    <t xml:space="preserve">Pérdida por deterioro al final del ejercicio X  </t>
  </si>
  <si>
    <t>(+/-) Traspasos y otras variaciones (combinaciones de negocio, etc.)</t>
  </si>
  <si>
    <t>e) Valor razonable y variaciones en el valor de activos financieros valorados a valor razonable.</t>
  </si>
  <si>
    <t>Activos a valor razonable con cambios en pérdidas y ganancias</t>
  </si>
  <si>
    <t>Activos mantenidos para negociar</t>
  </si>
  <si>
    <t>Valor razonable al inicio del ejercicio X-1</t>
  </si>
  <si>
    <t>Valor razonable al final del ejercicio X-1</t>
  </si>
  <si>
    <t>Variaciones del valor razonable registradas en pérdidas y ganancias en el ejercicio X</t>
  </si>
  <si>
    <t>Variaciones del valor razonable registradas en pérdidas y ganancias en el ejercicio X-1</t>
  </si>
  <si>
    <t xml:space="preserve">Variaciones del valor razonable registradas en patrimonio neto en el ejercicio X-1
</t>
  </si>
  <si>
    <t xml:space="preserve">Variaciones del valor razonable registradas en patrimonio neto en el ejercicio X  </t>
  </si>
  <si>
    <t xml:space="preserve">Valor razonable al final del ejercicio X </t>
  </si>
  <si>
    <t xml:space="preserve">   (+/-) Variac. deterioro a pérdidas y ganancias</t>
  </si>
  <si>
    <t xml:space="preserve">   (+) Variación contra patrimonio neto</t>
  </si>
  <si>
    <t xml:space="preserve">   (-) Salidas y reducciones</t>
  </si>
  <si>
    <t xml:space="preserve">   (+/-) Traspasos y otras variaciones (combinaciones de negocio, etc) </t>
  </si>
  <si>
    <t>Empresas del grupo</t>
  </si>
  <si>
    <t>Empresas multigrupo</t>
  </si>
  <si>
    <t xml:space="preserve">Total </t>
  </si>
  <si>
    <t>f) Correcciones valorativas por deterioro registradas en las distintas participaciones.</t>
  </si>
  <si>
    <t>Pérdida por deterioro al final del ejercicio X</t>
  </si>
  <si>
    <t>Derivados y otros</t>
  </si>
  <si>
    <t>CATEG.</t>
  </si>
  <si>
    <t>Débitos y partidas a pagar</t>
  </si>
  <si>
    <t>CLASES DE ACTIVOS FINANCIEROS</t>
  </si>
  <si>
    <t>CATEGORÍAS DE ACTIVOS FINANCIEROS VALORADOS A VALOR RAZONABLE</t>
  </si>
  <si>
    <t>Ejercicio X-1</t>
  </si>
  <si>
    <t>Ejercicio X</t>
  </si>
  <si>
    <t>a) Pasivos financieros a largo plazo.</t>
  </si>
  <si>
    <t>Pasivos a valor razonable con 
cambios en pérdidas y ganancias</t>
  </si>
  <si>
    <t>b) Pasivos financieros a corto plazo.</t>
  </si>
  <si>
    <t>Vencimiento en años</t>
  </si>
  <si>
    <t>Vencimiento de los instrumentos financieros de pasivo al cierre del ejercicio X</t>
  </si>
  <si>
    <t>Vencimiento de los instrumentos financieros de pasivo al cierre del ejercicio X-1</t>
  </si>
  <si>
    <t>Ejercicio X+1</t>
  </si>
  <si>
    <t>Ejercicio X+2</t>
  </si>
  <si>
    <t>Ejercicio X+3</t>
  </si>
  <si>
    <t>Ejercicio X+4</t>
  </si>
  <si>
    <t>Ejercicio X+5</t>
  </si>
  <si>
    <t>Otras Deudas</t>
  </si>
  <si>
    <t>Deudas con empresas del grupo
y asociadas</t>
  </si>
  <si>
    <t xml:space="preserve">     Proveedores</t>
  </si>
  <si>
    <t xml:space="preserve">     Otros Acreedores</t>
  </si>
  <si>
    <t>Deuda con características especiales</t>
  </si>
  <si>
    <t>c) Vencimiento de las deudas</t>
  </si>
  <si>
    <t>d) Líneas de descuento y pólizas de crédito al cierre del ejercicio X</t>
  </si>
  <si>
    <t>Entidades de crédito</t>
  </si>
  <si>
    <t>Límite concedido</t>
  </si>
  <si>
    <t>Dispuesto</t>
  </si>
  <si>
    <t>Disponible</t>
  </si>
  <si>
    <t>Total líneas de descuento</t>
  </si>
  <si>
    <r>
      <t>TOTAL</t>
    </r>
    <r>
      <rPr>
        <sz val="10"/>
        <rFont val="Arial"/>
        <family val="2"/>
      </rPr>
      <t xml:space="preserve"> </t>
    </r>
  </si>
  <si>
    <t>Total pólizas de crédito</t>
  </si>
  <si>
    <t>5. Venta de bienes y prestación de servicios producidos por permuta de bienes no monetarios y servicios</t>
  </si>
  <si>
    <t>6. Resultados originados fuera de la actividad normal de la empresa incluidos en «otros resultados»</t>
  </si>
  <si>
    <t>4. Otros gastos de explotación</t>
  </si>
  <si>
    <t xml:space="preserve">     a) Pérdidas y deterioro de operaciones comerciales</t>
  </si>
  <si>
    <t xml:space="preserve">     b) Resto de gastos de explotación</t>
  </si>
  <si>
    <t xml:space="preserve">     c) Otras cargas sociales</t>
  </si>
  <si>
    <t xml:space="preserve">     b) Aportaciones y dotaciones para pensiones </t>
  </si>
  <si>
    <t xml:space="preserve">     a) Seguridad Social a cargo de la empresa  </t>
  </si>
  <si>
    <t>b) Subvenciones, donaciones y legados recogidos en el patrimonio neto del balance, otorgados por terceros distintos a los socios: análisis del movimiento.</t>
  </si>
  <si>
    <t>(+) Importes recibidos</t>
  </si>
  <si>
    <t>(*) Incluidas correcciones por deteriroro originadas por el riesgo de crédito en los «Deudores comerciales y otras cuentas a cobrar».</t>
  </si>
  <si>
    <t xml:space="preserve"> 1. Inversiones financieras a largo plazo (*)</t>
  </si>
  <si>
    <t>(*) Importe bruto de la inversión</t>
  </si>
  <si>
    <t xml:space="preserve">    c) Accionistas (socios) por desembolsos exigidos</t>
  </si>
  <si>
    <t xml:space="preserve">    d) Otros deudores, de los cuales</t>
  </si>
  <si>
    <t xml:space="preserve">         - Correcciones valorativas por otros deudores
de dudoso cobro</t>
  </si>
  <si>
    <t>2. Inversiones financieras a corto plazo,
de las cuales:</t>
  </si>
  <si>
    <t xml:space="preserve">    c) Otras deudas a largo plazo</t>
  </si>
  <si>
    <t xml:space="preserve">    b) Acreedores por arrendamiento financiero</t>
  </si>
  <si>
    <t xml:space="preserve">    a) Deudas con entidades de crédito</t>
  </si>
  <si>
    <t xml:space="preserve">    a) Proveedores</t>
  </si>
  <si>
    <t>2. Acreedores comerciales y otras cuentas a pagar</t>
  </si>
  <si>
    <t xml:space="preserve">    b) Otros acreedores</t>
  </si>
  <si>
    <t>3. Deuda con características especiales a corto plazo</t>
  </si>
  <si>
    <t>a) Operaciones con partes vinculadas en el ejercicio X</t>
  </si>
  <si>
    <t>b) Operaciones con partes vinculadas en el ejercicio X-1</t>
  </si>
  <si>
    <t>c) Saldos pendientes con partes vinculadas en el ejercicio X</t>
  </si>
  <si>
    <t>d) Saldos pendientes con partes vinculadas en el ejercicio X-1</t>
  </si>
  <si>
    <t xml:space="preserve">e) Importes recibidos por el personal de alta dirección </t>
  </si>
  <si>
    <t>f) Importes recibidos por los miembros de los órganos de administración</t>
  </si>
  <si>
    <t xml:space="preserve"> Ejercicio X</t>
  </si>
  <si>
    <t xml:space="preserve"> Ejercicio X-1</t>
  </si>
  <si>
    <t>PAGOS DEL EJERCICIO</t>
  </si>
  <si>
    <t xml:space="preserve">   1.Dentro del plazo máximo legal</t>
  </si>
  <si>
    <t xml:space="preserve">   2.Resto</t>
  </si>
  <si>
    <t>TOTAL (1+2)</t>
  </si>
  <si>
    <t>31/12/X</t>
  </si>
  <si>
    <t>31/12/X-1</t>
  </si>
  <si>
    <t>Importe del ejercicio X</t>
  </si>
  <si>
    <t>Importe del ejercicio X-1</t>
  </si>
  <si>
    <t>1/1/X</t>
  </si>
  <si>
    <t>1/1/X-1</t>
  </si>
  <si>
    <t>VALOR CONTABLE, SALDO FINAL X-1</t>
  </si>
  <si>
    <t>VALOR CONTABLE, SALDO FINAL X</t>
  </si>
  <si>
    <t>D) AMORTIZACIÓN ACUMULADA, SALDO FINAL EJERCICIO X</t>
  </si>
  <si>
    <t>E) CORRECCIONES DE VALOR POR DETERIORO, SALDO INICIAL EJERCICIO X</t>
  </si>
  <si>
    <t>F) CORRECCIONES DE VALOR POR DETERIORO, SALDO FINAL EJERCICIO X</t>
  </si>
  <si>
    <t>Inmovilizado Intangible</t>
  </si>
  <si>
    <t>Inmovilizado Material</t>
  </si>
  <si>
    <t>Amortización del ejercicio (notas 5)</t>
  </si>
  <si>
    <t>b) Estado de movimientos del inmovilizado material, intangible e
inversiones inmobiliarias del ejercicio anterior.</t>
  </si>
  <si>
    <t>A) SALDO INICIAL BRUTO, EJERCICIO X-1</t>
  </si>
  <si>
    <t>B) SALDO FINAL BRUTO, EJERCICIO X-1</t>
  </si>
  <si>
    <t>C) AMORTIZACIÓN ACUMULADA, SALDO INICIAL EJERCICIO X-1</t>
  </si>
  <si>
    <t>D) AMORTIZACIÓN ACUMULADA, SALDO FINAL EJERCICIO X-1</t>
  </si>
  <si>
    <t>E) CORRECCIONES DE VALOR POR DETERIORO, SALDO INICIAL EJERCICIO X-1</t>
  </si>
  <si>
    <t>F) CORRECCIONES DE VALOR POR DETERIORO, SALDO FINAL EJERCICIO X-1</t>
  </si>
  <si>
    <t xml:space="preserve">   1. Deudas con entidades de crédito</t>
  </si>
  <si>
    <t xml:space="preserve">   2. Acreedores por arrendamiento financiero</t>
  </si>
  <si>
    <t xml:space="preserve">   3. Otras deudas a corto plazo </t>
  </si>
  <si>
    <t>Otras Deudas a l/p</t>
  </si>
  <si>
    <t>Otras deudas c/p</t>
  </si>
  <si>
    <t>Nota Pasivos Financieros</t>
  </si>
  <si>
    <t>Nota 5 - Arrendamientos Financieros</t>
  </si>
  <si>
    <t>Instrumentos de patrimonio empresas grupo, multigrupo y asociadas: deterioro final X-1 e inicial X</t>
  </si>
  <si>
    <t>Nota instrumentos financieros X-1</t>
  </si>
  <si>
    <t>Nota instrumentos financieros X</t>
  </si>
  <si>
    <t>Pérdida por
deterioro al inicio del
ejercicio X-1</t>
  </si>
  <si>
    <t>Pérdida por
deterioro al inicio del
ejercicio X</t>
  </si>
  <si>
    <t xml:space="preserve">    c) Otras deudas a corto plazo</t>
  </si>
  <si>
    <t xml:space="preserve">   1. Provisión para actuaciones medioambientales, incluidas en provisiones</t>
  </si>
  <si>
    <t xml:space="preserve">       Saldo al inicio del ejercicio </t>
  </si>
  <si>
    <t xml:space="preserve">          (+) Dotaciones</t>
  </si>
  <si>
    <t xml:space="preserve">          (-) Aplicaciones</t>
  </si>
  <si>
    <t xml:space="preserve">          (+/-) Otros ajustes realizados (combinaciones de negocios, etc.), de los cuales:</t>
  </si>
  <si>
    <t xml:space="preserve">               (+/-) Combinaciones de negocios</t>
  </si>
  <si>
    <t xml:space="preserve">               (+/-) Variaciones por cambios de valoración (incluidas modificaciones en el tipo de descuento)</t>
  </si>
  <si>
    <t xml:space="preserve">               (-) Excesos</t>
  </si>
  <si>
    <t xml:space="preserve">       Saldo al cierre del ejercicio</t>
  </si>
  <si>
    <t>Variación valor razonable Instrumentos financieros registrada en PyG</t>
  </si>
  <si>
    <t>PyG</t>
  </si>
  <si>
    <t>Nota Activos Financieros (II)</t>
  </si>
  <si>
    <r>
      <rPr>
        <b/>
        <sz val="9"/>
        <rFont val="Arial"/>
        <family val="2"/>
      </rPr>
      <t>ANUALES ABREVIADAS</t>
    </r>
    <r>
      <rPr>
        <sz val="9"/>
        <rFont val="Arial"/>
        <family val="2"/>
      </rPr>
      <t xml:space="preserve"> CONCUERDA INTERNAMENTE, YA SEA ENTRE EEFF</t>
    </r>
  </si>
  <si>
    <t>a) Imputación de subvenciones, donaciones y legados de carácter financiero</t>
  </si>
  <si>
    <t>Manuel Rejón</t>
  </si>
</sst>
</file>

<file path=xl/styles.xml><?xml version="1.0" encoding="utf-8"?>
<styleSheet xmlns="http://schemas.openxmlformats.org/spreadsheetml/2006/main">
  <numFmts count="2">
    <numFmt numFmtId="164" formatCode="_-* #,##0.00\ _p_t_a_-;\-* #,##0.00\ _p_t_a_-;_-* &quot;-&quot;??\ _p_t_a_-;_-@_-"/>
    <numFmt numFmtId="165" formatCode="[$-C0A]d\-mmm\-yyyy;@"/>
  </numFmts>
  <fonts count="4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ＭＳ Ｐゴシック"/>
      <family val="3"/>
      <charset val="128"/>
    </font>
    <font>
      <sz val="11"/>
      <color indexed="9"/>
      <name val="Czcionka tekstu podstawowego"/>
      <family val="2"/>
      <charset val="238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11"/>
      <color theme="2" tint="-0.499984740745262"/>
      <name val="Arial Narrow"/>
      <family val="2"/>
    </font>
    <font>
      <b/>
      <sz val="11"/>
      <color indexed="9"/>
      <name val="Arial Narrow"/>
      <family val="2"/>
    </font>
    <font>
      <sz val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rgb="FFFF0000"/>
      <name val="Arial Narrow"/>
      <family val="2"/>
    </font>
    <font>
      <b/>
      <sz val="1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9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9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6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28" fillId="0" borderId="0" applyNumberFormat="0" applyFill="0" applyBorder="0">
      <alignment vertical="center"/>
    </xf>
    <xf numFmtId="0" fontId="6" fillId="23" borderId="4" applyNumberFormat="0" applyFon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4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11" xfId="0" applyFont="1" applyBorder="1"/>
    <xf numFmtId="0" fontId="0" fillId="0" borderId="0" xfId="0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/>
    <xf numFmtId="0" fontId="24" fillId="0" borderId="15" xfId="0" applyFont="1" applyBorder="1"/>
    <xf numFmtId="0" fontId="24" fillId="0" borderId="17" xfId="0" applyFont="1" applyBorder="1"/>
    <xf numFmtId="0" fontId="24" fillId="0" borderId="11" xfId="0" applyFont="1" applyBorder="1" applyAlignment="1">
      <alignment wrapText="1"/>
    </xf>
    <xf numFmtId="0" fontId="24" fillId="0" borderId="19" xfId="0" applyFont="1" applyBorder="1"/>
    <xf numFmtId="0" fontId="24" fillId="0" borderId="12" xfId="0" applyFont="1" applyBorder="1"/>
    <xf numFmtId="0" fontId="24" fillId="0" borderId="14" xfId="0" applyFont="1" applyBorder="1"/>
    <xf numFmtId="0" fontId="24" fillId="0" borderId="21" xfId="0" applyFont="1" applyBorder="1"/>
    <xf numFmtId="0" fontId="24" fillId="0" borderId="10" xfId="0" applyFont="1" applyBorder="1"/>
    <xf numFmtId="0" fontId="3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0" xfId="0" applyFont="1" applyBorder="1"/>
    <xf numFmtId="0" fontId="6" fillId="0" borderId="0" xfId="0" applyFont="1"/>
    <xf numFmtId="4" fontId="2" fillId="0" borderId="12" xfId="0" applyNumberFormat="1" applyFont="1" applyBorder="1"/>
    <xf numFmtId="4" fontId="2" fillId="0" borderId="14" xfId="0" applyNumberFormat="1" applyFont="1" applyBorder="1"/>
    <xf numFmtId="4" fontId="2" fillId="0" borderId="10" xfId="0" applyNumberFormat="1" applyFont="1" applyBorder="1"/>
    <xf numFmtId="0" fontId="6" fillId="0" borderId="0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24" borderId="0" xfId="0" applyFont="1" applyFill="1"/>
    <xf numFmtId="0" fontId="30" fillId="24" borderId="0" xfId="0" applyFont="1" applyFill="1" applyAlignment="1">
      <alignment horizontal="center"/>
    </xf>
    <xf numFmtId="0" fontId="6" fillId="24" borderId="0" xfId="0" applyFont="1" applyFill="1" applyAlignment="1">
      <alignment horizontal="left"/>
    </xf>
    <xf numFmtId="0" fontId="5" fillId="24" borderId="0" xfId="0" applyFont="1" applyFill="1" applyAlignment="1"/>
    <xf numFmtId="0" fontId="0" fillId="24" borderId="0" xfId="0" applyFill="1"/>
    <xf numFmtId="0" fontId="5" fillId="24" borderId="0" xfId="0" applyFont="1" applyFill="1"/>
    <xf numFmtId="0" fontId="3" fillId="24" borderId="0" xfId="0" applyFont="1" applyFill="1" applyAlignment="1"/>
    <xf numFmtId="0" fontId="6" fillId="24" borderId="0" xfId="0" applyFont="1" applyFill="1" applyBorder="1"/>
    <xf numFmtId="0" fontId="6" fillId="24" borderId="0" xfId="0" applyFont="1" applyFill="1" applyBorder="1" applyAlignment="1">
      <alignment horizontal="left"/>
    </xf>
    <xf numFmtId="0" fontId="0" fillId="24" borderId="0" xfId="0" applyFill="1" applyBorder="1"/>
    <xf numFmtId="0" fontId="6" fillId="24" borderId="11" xfId="0" applyFont="1" applyFill="1" applyBorder="1"/>
    <xf numFmtId="0" fontId="5" fillId="24" borderId="0" xfId="0" applyFont="1" applyFill="1" applyBorder="1"/>
    <xf numFmtId="0" fontId="5" fillId="24" borderId="0" xfId="0" applyFont="1" applyFill="1" applyBorder="1" applyAlignment="1"/>
    <xf numFmtId="0" fontId="18" fillId="24" borderId="24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0" fillId="24" borderId="25" xfId="0" applyFill="1" applyBorder="1"/>
    <xf numFmtId="0" fontId="6" fillId="24" borderId="13" xfId="0" applyFont="1" applyFill="1" applyBorder="1"/>
    <xf numFmtId="0" fontId="0" fillId="24" borderId="26" xfId="0" applyFill="1" applyBorder="1"/>
    <xf numFmtId="0" fontId="0" fillId="24" borderId="27" xfId="0" applyFill="1" applyBorder="1"/>
    <xf numFmtId="0" fontId="0" fillId="24" borderId="28" xfId="0" applyFill="1" applyBorder="1"/>
    <xf numFmtId="4" fontId="5" fillId="24" borderId="24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left"/>
    </xf>
    <xf numFmtId="4" fontId="6" fillId="24" borderId="24" xfId="0" applyNumberFormat="1" applyFont="1" applyFill="1" applyBorder="1" applyAlignment="1">
      <alignment horizontal="right" vertical="center"/>
    </xf>
    <xf numFmtId="4" fontId="6" fillId="24" borderId="24" xfId="0" applyNumberFormat="1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4" fontId="6" fillId="24" borderId="30" xfId="0" applyNumberFormat="1" applyFont="1" applyFill="1" applyBorder="1" applyAlignment="1">
      <alignment vertical="center"/>
    </xf>
    <xf numFmtId="4" fontId="6" fillId="24" borderId="25" xfId="0" applyNumberFormat="1" applyFont="1" applyFill="1" applyBorder="1" applyAlignment="1">
      <alignment vertical="center"/>
    </xf>
    <xf numFmtId="4" fontId="6" fillId="24" borderId="24" xfId="0" applyNumberFormat="1" applyFont="1" applyFill="1" applyBorder="1" applyAlignment="1">
      <alignment vertical="center"/>
    </xf>
    <xf numFmtId="0" fontId="0" fillId="24" borderId="24" xfId="0" applyFill="1" applyBorder="1"/>
    <xf numFmtId="0" fontId="0" fillId="24" borderId="30" xfId="0" applyFill="1" applyBorder="1"/>
    <xf numFmtId="4" fontId="6" fillId="24" borderId="0" xfId="0" applyNumberFormat="1" applyFont="1" applyFill="1" applyBorder="1" applyAlignment="1">
      <alignment vertical="center"/>
    </xf>
    <xf numFmtId="4" fontId="6" fillId="24" borderId="31" xfId="0" applyNumberFormat="1" applyFont="1" applyFill="1" applyBorder="1" applyAlignment="1">
      <alignment vertical="center"/>
    </xf>
    <xf numFmtId="0" fontId="0" fillId="24" borderId="31" xfId="0" applyFill="1" applyBorder="1"/>
    <xf numFmtId="0" fontId="36" fillId="24" borderId="24" xfId="0" applyFont="1" applyFill="1" applyBorder="1" applyAlignment="1">
      <alignment horizontal="center"/>
    </xf>
    <xf numFmtId="0" fontId="2" fillId="24" borderId="0" xfId="0" applyFont="1" applyFill="1" applyBorder="1"/>
    <xf numFmtId="4" fontId="35" fillId="24" borderId="33" xfId="0" applyNumberFormat="1" applyFont="1" applyFill="1" applyBorder="1" applyAlignment="1"/>
    <xf numFmtId="4" fontId="5" fillId="24" borderId="33" xfId="0" applyNumberFormat="1" applyFont="1" applyFill="1" applyBorder="1" applyAlignment="1"/>
    <xf numFmtId="4" fontId="6" fillId="24" borderId="33" xfId="0" applyNumberFormat="1" applyFont="1" applyFill="1" applyBorder="1" applyAlignment="1"/>
    <xf numFmtId="0" fontId="6" fillId="24" borderId="0" xfId="0" applyFont="1" applyFill="1" applyBorder="1" applyAlignment="1">
      <alignment horizontal="left" indent="1"/>
    </xf>
    <xf numFmtId="4" fontId="35" fillId="24" borderId="34" xfId="0" applyNumberFormat="1" applyFont="1" applyFill="1" applyBorder="1" applyAlignment="1"/>
    <xf numFmtId="4" fontId="5" fillId="24" borderId="34" xfId="0" applyNumberFormat="1" applyFont="1" applyFill="1" applyBorder="1" applyAlignment="1"/>
    <xf numFmtId="0" fontId="18" fillId="24" borderId="35" xfId="0" applyFont="1" applyFill="1" applyBorder="1" applyAlignment="1">
      <alignment horizontal="center"/>
    </xf>
    <xf numFmtId="4" fontId="32" fillId="24" borderId="36" xfId="0" applyNumberFormat="1" applyFont="1" applyFill="1" applyBorder="1" applyAlignment="1"/>
    <xf numFmtId="4" fontId="32" fillId="24" borderId="37" xfId="0" applyNumberFormat="1" applyFont="1" applyFill="1" applyBorder="1" applyAlignment="1"/>
    <xf numFmtId="0" fontId="30" fillId="24" borderId="0" xfId="0" applyFont="1" applyFill="1" applyAlignment="1"/>
    <xf numFmtId="0" fontId="0" fillId="0" borderId="18" xfId="0" applyBorder="1"/>
    <xf numFmtId="0" fontId="38" fillId="28" borderId="0" xfId="0" applyFont="1" applyFill="1"/>
    <xf numFmtId="0" fontId="0" fillId="28" borderId="0" xfId="0" applyFill="1"/>
    <xf numFmtId="0" fontId="38" fillId="28" borderId="0" xfId="0" applyFont="1" applyFill="1" applyBorder="1"/>
    <xf numFmtId="0" fontId="6" fillId="28" borderId="0" xfId="0" applyFont="1" applyFill="1" applyBorder="1"/>
    <xf numFmtId="0" fontId="5" fillId="28" borderId="0" xfId="0" applyFont="1" applyFill="1" applyBorder="1" applyAlignment="1">
      <alignment horizontal="right"/>
    </xf>
    <xf numFmtId="0" fontId="5" fillId="28" borderId="0" xfId="0" applyFont="1" applyFill="1" applyBorder="1"/>
    <xf numFmtId="0" fontId="6" fillId="28" borderId="0" xfId="0" applyFont="1" applyFill="1" applyBorder="1" applyAlignment="1">
      <alignment horizontal="right"/>
    </xf>
    <xf numFmtId="0" fontId="5" fillId="28" borderId="0" xfId="0" applyFont="1" applyFill="1" applyBorder="1" applyAlignment="1">
      <alignment horizontal="left" wrapText="1"/>
    </xf>
    <xf numFmtId="0" fontId="6" fillId="28" borderId="0" xfId="0" applyFont="1" applyFill="1"/>
    <xf numFmtId="0" fontId="33" fillId="24" borderId="24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/>
    </xf>
    <xf numFmtId="0" fontId="0" fillId="24" borderId="0" xfId="0" applyFill="1" applyBorder="1" applyAlignment="1"/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20" xfId="36" applyNumberFormat="1" applyFont="1" applyBorder="1" applyAlignment="1">
      <alignment horizontal="right" vertical="center"/>
    </xf>
    <xf numFmtId="4" fontId="6" fillId="0" borderId="14" xfId="36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40" xfId="0" applyFont="1" applyBorder="1" applyAlignment="1">
      <alignment vertical="center"/>
    </xf>
    <xf numFmtId="9" fontId="37" fillId="0" borderId="41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vertical="center"/>
    </xf>
    <xf numFmtId="9" fontId="37" fillId="0" borderId="43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vertical="center"/>
    </xf>
    <xf numFmtId="10" fontId="37" fillId="0" borderId="38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vertical="center"/>
    </xf>
    <xf numFmtId="9" fontId="37" fillId="0" borderId="34" xfId="0" applyNumberFormat="1" applyFont="1" applyBorder="1" applyAlignment="1">
      <alignment horizontal="center" vertical="center"/>
    </xf>
    <xf numFmtId="10" fontId="37" fillId="0" borderId="34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vertical="center"/>
    </xf>
    <xf numFmtId="9" fontId="37" fillId="0" borderId="47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vertical="center"/>
    </xf>
    <xf numFmtId="9" fontId="37" fillId="0" borderId="37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2" xfId="0" applyFont="1" applyBorder="1" applyAlignment="1">
      <alignment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26" borderId="0" xfId="0" applyFont="1" applyFill="1" applyAlignment="1">
      <alignment vertical="center"/>
    </xf>
    <xf numFmtId="0" fontId="37" fillId="26" borderId="0" xfId="0" applyFont="1" applyFill="1" applyAlignment="1">
      <alignment vertical="center"/>
    </xf>
    <xf numFmtId="0" fontId="32" fillId="30" borderId="0" xfId="0" applyFont="1" applyFill="1" applyAlignment="1">
      <alignment vertical="center"/>
    </xf>
    <xf numFmtId="0" fontId="37" fillId="30" borderId="0" xfId="0" applyFont="1" applyFill="1" applyAlignment="1">
      <alignment vertical="center"/>
    </xf>
    <xf numFmtId="0" fontId="6" fillId="28" borderId="0" xfId="0" applyFont="1" applyFill="1" applyAlignment="1">
      <alignment vertical="center" wrapText="1"/>
    </xf>
    <xf numFmtId="0" fontId="6" fillId="28" borderId="0" xfId="0" applyFont="1" applyFill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5" fillId="30" borderId="0" xfId="0" applyFont="1" applyFill="1" applyAlignment="1">
      <alignment vertical="center"/>
    </xf>
    <xf numFmtId="0" fontId="6" fillId="0" borderId="0" xfId="0" applyFont="1" applyBorder="1"/>
    <xf numFmtId="0" fontId="6" fillId="0" borderId="18" xfId="0" applyFont="1" applyBorder="1"/>
    <xf numFmtId="0" fontId="25" fillId="0" borderId="2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11" xfId="0" applyFont="1" applyBorder="1"/>
    <xf numFmtId="0" fontId="6" fillId="29" borderId="0" xfId="0" applyFont="1" applyFill="1"/>
    <xf numFmtId="0" fontId="2" fillId="29" borderId="0" xfId="0" applyFont="1" applyFill="1"/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/>
    <xf numFmtId="49" fontId="6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23" xfId="0" applyFont="1" applyBorder="1" applyAlignment="1"/>
    <xf numFmtId="0" fontId="3" fillId="0" borderId="13" xfId="0" applyFont="1" applyBorder="1" applyAlignment="1"/>
    <xf numFmtId="0" fontId="24" fillId="0" borderId="24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10" xfId="0" applyFont="1" applyBorder="1" applyAlignment="1">
      <alignment wrapText="1"/>
    </xf>
    <xf numFmtId="0" fontId="3" fillId="0" borderId="20" xfId="0" applyFont="1" applyBorder="1" applyAlignment="1"/>
    <xf numFmtId="0" fontId="5" fillId="29" borderId="0" xfId="0" applyFont="1" applyFill="1"/>
    <xf numFmtId="0" fontId="6" fillId="28" borderId="0" xfId="0" applyFont="1" applyFill="1" applyBorder="1" applyAlignment="1">
      <alignment wrapText="1"/>
    </xf>
    <xf numFmtId="0" fontId="5" fillId="28" borderId="25" xfId="0" applyFont="1" applyFill="1" applyBorder="1" applyAlignment="1">
      <alignment wrapText="1"/>
    </xf>
    <xf numFmtId="0" fontId="18" fillId="28" borderId="24" xfId="0" applyFont="1" applyFill="1" applyBorder="1" applyAlignment="1">
      <alignment horizontal="center" wrapText="1"/>
    </xf>
    <xf numFmtId="4" fontId="5" fillId="28" borderId="24" xfId="0" applyNumberFormat="1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wrapText="1"/>
    </xf>
    <xf numFmtId="0" fontId="6" fillId="28" borderId="25" xfId="0" applyFont="1" applyFill="1" applyBorder="1" applyAlignment="1">
      <alignment wrapText="1"/>
    </xf>
    <xf numFmtId="4" fontId="6" fillId="28" borderId="32" xfId="0" applyNumberFormat="1" applyFont="1" applyFill="1" applyBorder="1" applyAlignment="1">
      <alignment wrapText="1"/>
    </xf>
    <xf numFmtId="4" fontId="6" fillId="28" borderId="24" xfId="0" applyNumberFormat="1" applyFont="1" applyFill="1" applyBorder="1" applyAlignment="1">
      <alignment wrapText="1"/>
    </xf>
    <xf numFmtId="4" fontId="6" fillId="28" borderId="31" xfId="0" applyNumberFormat="1" applyFont="1" applyFill="1" applyBorder="1" applyAlignment="1">
      <alignment wrapText="1"/>
    </xf>
    <xf numFmtId="4" fontId="5" fillId="28" borderId="24" xfId="0" applyNumberFormat="1" applyFont="1" applyFill="1" applyBorder="1" applyAlignment="1">
      <alignment wrapText="1"/>
    </xf>
    <xf numFmtId="0" fontId="2" fillId="0" borderId="11" xfId="0" applyFont="1" applyBorder="1"/>
    <xf numFmtId="3" fontId="24" fillId="0" borderId="14" xfId="0" applyNumberFormat="1" applyFont="1" applyBorder="1"/>
    <xf numFmtId="0" fontId="5" fillId="0" borderId="0" xfId="0" applyFont="1" applyBorder="1"/>
    <xf numFmtId="0" fontId="39" fillId="0" borderId="0" xfId="0" applyFont="1"/>
    <xf numFmtId="0" fontId="39" fillId="0" borderId="0" xfId="0" applyFont="1" applyAlignment="1">
      <alignment horizontal="right"/>
    </xf>
    <xf numFmtId="0" fontId="41" fillId="33" borderId="16" xfId="30" applyFont="1" applyFill="1" applyBorder="1" applyAlignment="1" applyProtection="1">
      <alignment vertical="center" wrapText="1"/>
    </xf>
    <xf numFmtId="165" fontId="41" fillId="33" borderId="10" xfId="20" applyNumberFormat="1" applyFont="1" applyFill="1" applyBorder="1" applyAlignment="1" applyProtection="1">
      <alignment horizontal="right" vertical="center"/>
    </xf>
    <xf numFmtId="165" fontId="41" fillId="33" borderId="15" xfId="20" applyNumberFormat="1" applyFont="1" applyFill="1" applyBorder="1" applyAlignment="1" applyProtection="1">
      <alignment horizontal="right" vertical="center"/>
    </xf>
    <xf numFmtId="0" fontId="41" fillId="32" borderId="23" xfId="27" applyFont="1" applyFill="1" applyBorder="1" applyAlignment="1" applyProtection="1">
      <alignment vertical="center" wrapText="1"/>
    </xf>
    <xf numFmtId="3" fontId="39" fillId="28" borderId="14" xfId="38" applyNumberFormat="1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left" indent="1"/>
    </xf>
    <xf numFmtId="0" fontId="41" fillId="32" borderId="11" xfId="27" applyFont="1" applyFill="1" applyBorder="1" applyAlignment="1" applyProtection="1">
      <alignment vertical="center" wrapText="1"/>
    </xf>
    <xf numFmtId="3" fontId="39" fillId="28" borderId="12" xfId="38" applyNumberFormat="1" applyFont="1" applyFill="1" applyBorder="1" applyAlignment="1" applyProtection="1">
      <alignment horizontal="right" vertical="center"/>
    </xf>
    <xf numFmtId="3" fontId="39" fillId="28" borderId="17" xfId="38" applyNumberFormat="1" applyFont="1" applyFill="1" applyBorder="1" applyAlignment="1" applyProtection="1">
      <alignment horizontal="right" vertical="center"/>
    </xf>
    <xf numFmtId="0" fontId="42" fillId="0" borderId="0" xfId="0" applyFont="1"/>
    <xf numFmtId="0" fontId="41" fillId="33" borderId="10" xfId="13" applyFont="1" applyFill="1" applyBorder="1" applyAlignment="1" applyProtection="1">
      <alignment vertical="center" wrapText="1"/>
    </xf>
    <xf numFmtId="4" fontId="39" fillId="0" borderId="10" xfId="38" applyNumberFormat="1" applyFont="1" applyBorder="1" applyAlignment="1" applyProtection="1">
      <alignment horizontal="right" vertical="center"/>
    </xf>
    <xf numFmtId="4" fontId="39" fillId="0" borderId="15" xfId="38" applyNumberFormat="1" applyFont="1" applyBorder="1" applyAlignment="1" applyProtection="1">
      <alignment horizontal="right" vertical="center"/>
    </xf>
    <xf numFmtId="0" fontId="39" fillId="0" borderId="0" xfId="38" applyFont="1" applyAlignment="1" applyProtection="1">
      <alignment vertical="center" wrapText="1"/>
    </xf>
    <xf numFmtId="4" fontId="39" fillId="0" borderId="0" xfId="38" applyNumberFormat="1" applyFont="1" applyAlignment="1" applyProtection="1">
      <alignment horizontal="right" vertical="center"/>
    </xf>
    <xf numFmtId="0" fontId="41" fillId="33" borderId="23" xfId="30" applyFont="1" applyFill="1" applyBorder="1" applyAlignment="1" applyProtection="1">
      <alignment vertical="center" wrapText="1"/>
    </xf>
    <xf numFmtId="165" fontId="41" fillId="33" borderId="20" xfId="20" applyNumberFormat="1" applyFont="1" applyFill="1" applyBorder="1" applyAlignment="1" applyProtection="1">
      <alignment horizontal="right" vertical="center"/>
    </xf>
    <xf numFmtId="165" fontId="41" fillId="33" borderId="22" xfId="20" applyNumberFormat="1" applyFont="1" applyFill="1" applyBorder="1" applyAlignment="1" applyProtection="1">
      <alignment horizontal="right" vertical="center"/>
    </xf>
    <xf numFmtId="0" fontId="41" fillId="33" borderId="13" xfId="30" applyFont="1" applyFill="1" applyBorder="1" applyAlignment="1" applyProtection="1">
      <alignment vertical="center" wrapText="1"/>
    </xf>
    <xf numFmtId="165" fontId="41" fillId="33" borderId="12" xfId="20" applyNumberFormat="1" applyFont="1" applyFill="1" applyBorder="1" applyAlignment="1" applyProtection="1">
      <alignment horizontal="right" vertical="center"/>
    </xf>
    <xf numFmtId="165" fontId="41" fillId="33" borderId="17" xfId="20" applyNumberFormat="1" applyFont="1" applyFill="1" applyBorder="1" applyAlignment="1" applyProtection="1">
      <alignment horizontal="right" vertical="center"/>
    </xf>
    <xf numFmtId="0" fontId="39" fillId="0" borderId="0" xfId="0" applyFont="1" applyAlignment="1">
      <alignment wrapText="1"/>
    </xf>
    <xf numFmtId="0" fontId="41" fillId="32" borderId="20" xfId="27" applyFont="1" applyFill="1" applyBorder="1" applyAlignment="1" applyProtection="1">
      <alignment vertical="center" wrapText="1"/>
    </xf>
    <xf numFmtId="0" fontId="41" fillId="32" borderId="14" xfId="27" applyFont="1" applyFill="1" applyBorder="1" applyAlignment="1" applyProtection="1">
      <alignment vertical="center" wrapText="1"/>
    </xf>
    <xf numFmtId="0" fontId="43" fillId="32" borderId="14" xfId="27" applyFont="1" applyFill="1" applyBorder="1" applyAlignment="1" applyProtection="1">
      <alignment vertical="center" wrapText="1"/>
    </xf>
    <xf numFmtId="3" fontId="40" fillId="28" borderId="14" xfId="38" applyNumberFormat="1" applyFont="1" applyFill="1" applyBorder="1" applyAlignment="1" applyProtection="1">
      <alignment horizontal="right" vertical="center"/>
    </xf>
    <xf numFmtId="0" fontId="41" fillId="33" borderId="10" xfId="13" applyFont="1" applyFill="1" applyBorder="1" applyAlignment="1" applyProtection="1">
      <alignment horizontal="center" vertical="center" wrapText="1"/>
    </xf>
    <xf numFmtId="3" fontId="39" fillId="28" borderId="20" xfId="38" applyNumberFormat="1" applyFont="1" applyFill="1" applyBorder="1" applyAlignment="1" applyProtection="1">
      <alignment horizontal="right" vertical="center"/>
    </xf>
    <xf numFmtId="4" fontId="39" fillId="0" borderId="12" xfId="38" applyNumberFormat="1" applyFont="1" applyBorder="1" applyAlignment="1" applyProtection="1">
      <alignment horizontal="center" vertical="center"/>
    </xf>
    <xf numFmtId="3" fontId="39" fillId="28" borderId="10" xfId="38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3" fontId="24" fillId="0" borderId="10" xfId="0" applyNumberFormat="1" applyFont="1" applyBorder="1"/>
    <xf numFmtId="0" fontId="0" fillId="29" borderId="0" xfId="0" applyFill="1"/>
    <xf numFmtId="0" fontId="6" fillId="28" borderId="11" xfId="0" applyFont="1" applyFill="1" applyBorder="1"/>
    <xf numFmtId="4" fontId="5" fillId="28" borderId="33" xfId="0" applyNumberFormat="1" applyFont="1" applyFill="1" applyBorder="1" applyAlignment="1"/>
    <xf numFmtId="4" fontId="5" fillId="28" borderId="34" xfId="0" applyNumberFormat="1" applyFont="1" applyFill="1" applyBorder="1" applyAlignment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5" fillId="0" borderId="69" xfId="0" applyFont="1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44" fillId="0" borderId="0" xfId="0" applyFont="1" applyBorder="1"/>
    <xf numFmtId="0" fontId="33" fillId="0" borderId="0" xfId="0" applyFont="1" applyBorder="1"/>
    <xf numFmtId="0" fontId="44" fillId="0" borderId="0" xfId="0" applyFont="1" applyFill="1" applyBorder="1"/>
    <xf numFmtId="0" fontId="4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4" fontId="44" fillId="0" borderId="0" xfId="0" applyNumberFormat="1" applyFont="1" applyBorder="1" applyAlignment="1">
      <alignment horizontal="center"/>
    </xf>
    <xf numFmtId="0" fontId="46" fillId="0" borderId="0" xfId="48" applyBorder="1"/>
    <xf numFmtId="4" fontId="5" fillId="28" borderId="24" xfId="0" applyNumberFormat="1" applyFont="1" applyFill="1" applyBorder="1" applyAlignment="1">
      <alignment horizontal="right" vertical="center"/>
    </xf>
    <xf numFmtId="4" fontId="6" fillId="28" borderId="24" xfId="0" applyNumberFormat="1" applyFont="1" applyFill="1" applyBorder="1" applyAlignment="1">
      <alignment horizontal="right" vertical="center"/>
    </xf>
    <xf numFmtId="0" fontId="0" fillId="28" borderId="0" xfId="0" applyFill="1" applyBorder="1"/>
    <xf numFmtId="0" fontId="0" fillId="28" borderId="28" xfId="0" applyFill="1" applyBorder="1"/>
    <xf numFmtId="4" fontId="6" fillId="27" borderId="30" xfId="0" applyNumberFormat="1" applyFont="1" applyFill="1" applyBorder="1" applyAlignment="1">
      <alignment vertical="center"/>
    </xf>
    <xf numFmtId="4" fontId="0" fillId="27" borderId="30" xfId="0" applyNumberFormat="1" applyFill="1" applyBorder="1"/>
    <xf numFmtId="0" fontId="5" fillId="24" borderId="52" xfId="0" applyFont="1" applyFill="1" applyBorder="1"/>
    <xf numFmtId="0" fontId="5" fillId="24" borderId="26" xfId="0" applyFont="1" applyFill="1" applyBorder="1"/>
    <xf numFmtId="0" fontId="5" fillId="24" borderId="53" xfId="0" applyFont="1" applyFill="1" applyBorder="1"/>
    <xf numFmtId="4" fontId="6" fillId="27" borderId="24" xfId="0" applyNumberFormat="1" applyFont="1" applyFill="1" applyBorder="1" applyAlignment="1">
      <alignment horizontal="right" vertical="center"/>
    </xf>
    <xf numFmtId="0" fontId="6" fillId="24" borderId="53" xfId="0" applyFont="1" applyFill="1" applyBorder="1"/>
    <xf numFmtId="0" fontId="0" fillId="24" borderId="53" xfId="0" applyFill="1" applyBorder="1"/>
    <xf numFmtId="0" fontId="6" fillId="28" borderId="53" xfId="0" applyFont="1" applyFill="1" applyBorder="1"/>
    <xf numFmtId="0" fontId="5" fillId="28" borderId="53" xfId="0" applyFont="1" applyFill="1" applyBorder="1"/>
    <xf numFmtId="0" fontId="0" fillId="28" borderId="53" xfId="0" applyFill="1" applyBorder="1"/>
    <xf numFmtId="0" fontId="5" fillId="24" borderId="54" xfId="0" applyFont="1" applyFill="1" applyBorder="1"/>
    <xf numFmtId="0" fontId="0" fillId="24" borderId="56" xfId="0" applyFill="1" applyBorder="1"/>
    <xf numFmtId="0" fontId="0" fillId="24" borderId="63" xfId="0" applyFill="1" applyBorder="1"/>
    <xf numFmtId="4" fontId="5" fillId="27" borderId="12" xfId="3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4" fillId="0" borderId="24" xfId="0" applyNumberFormat="1" applyFont="1" applyBorder="1"/>
    <xf numFmtId="0" fontId="5" fillId="28" borderId="25" xfId="0" applyFont="1" applyFill="1" applyBorder="1" applyAlignment="1">
      <alignment horizontal="left" wrapText="1"/>
    </xf>
    <xf numFmtId="0" fontId="6" fillId="28" borderId="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28" borderId="0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" fontId="5" fillId="24" borderId="38" xfId="0" applyNumberFormat="1" applyFont="1" applyFill="1" applyBorder="1" applyAlignment="1"/>
    <xf numFmtId="0" fontId="0" fillId="0" borderId="19" xfId="0" applyBorder="1"/>
    <xf numFmtId="0" fontId="6" fillId="24" borderId="19" xfId="0" applyFont="1" applyFill="1" applyBorder="1"/>
    <xf numFmtId="0" fontId="6" fillId="24" borderId="18" xfId="0" applyFont="1" applyFill="1" applyBorder="1"/>
    <xf numFmtId="0" fontId="6" fillId="24" borderId="39" xfId="0" applyFont="1" applyFill="1" applyBorder="1"/>
    <xf numFmtId="4" fontId="5" fillId="24" borderId="24" xfId="0" applyNumberFormat="1" applyFont="1" applyFill="1" applyBorder="1" applyAlignment="1"/>
    <xf numFmtId="0" fontId="18" fillId="24" borderId="73" xfId="0" applyFont="1" applyFill="1" applyBorder="1" applyAlignment="1">
      <alignment horizontal="center"/>
    </xf>
    <xf numFmtId="0" fontId="5" fillId="24" borderId="74" xfId="0" applyFont="1" applyFill="1" applyBorder="1"/>
    <xf numFmtId="4" fontId="32" fillId="24" borderId="35" xfId="0" applyNumberFormat="1" applyFont="1" applyFill="1" applyBorder="1" applyAlignment="1"/>
    <xf numFmtId="4" fontId="5" fillId="24" borderId="34" xfId="0" applyNumberFormat="1" applyFont="1" applyFill="1" applyBorder="1" applyAlignment="1">
      <alignment horizontal="right" vertical="center"/>
    </xf>
    <xf numFmtId="4" fontId="5" fillId="28" borderId="34" xfId="0" applyNumberFormat="1" applyFont="1" applyFill="1" applyBorder="1" applyAlignment="1">
      <alignment horizontal="right" vertical="center"/>
    </xf>
    <xf numFmtId="4" fontId="6" fillId="28" borderId="34" xfId="0" applyNumberFormat="1" applyFont="1" applyFill="1" applyBorder="1" applyAlignment="1">
      <alignment horizontal="right" vertical="center"/>
    </xf>
    <xf numFmtId="4" fontId="6" fillId="24" borderId="34" xfId="0" applyNumberFormat="1" applyFont="1" applyFill="1" applyBorder="1" applyAlignment="1">
      <alignment horizontal="right" vertical="center"/>
    </xf>
    <xf numFmtId="0" fontId="6" fillId="24" borderId="19" xfId="0" applyFont="1" applyFill="1" applyBorder="1" applyAlignment="1">
      <alignment horizontal="left"/>
    </xf>
    <xf numFmtId="0" fontId="5" fillId="28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 vertical="center"/>
    </xf>
    <xf numFmtId="0" fontId="5" fillId="24" borderId="76" xfId="0" applyFont="1" applyFill="1" applyBorder="1"/>
    <xf numFmtId="4" fontId="5" fillId="24" borderId="29" xfId="0" applyNumberFormat="1" applyFont="1" applyFill="1" applyBorder="1" applyAlignment="1">
      <alignment horizontal="right" vertical="center"/>
    </xf>
    <xf numFmtId="0" fontId="0" fillId="28" borderId="0" xfId="0" applyFill="1" applyAlignment="1">
      <alignment wrapText="1"/>
    </xf>
    <xf numFmtId="0" fontId="6" fillId="28" borderId="19" xfId="0" applyFont="1" applyFill="1" applyBorder="1"/>
    <xf numFmtId="4" fontId="2" fillId="28" borderId="19" xfId="0" applyNumberFormat="1" applyFont="1" applyFill="1" applyBorder="1"/>
    <xf numFmtId="0" fontId="6" fillId="28" borderId="19" xfId="0" applyFont="1" applyFill="1" applyBorder="1" applyAlignment="1">
      <alignment horizontal="right"/>
    </xf>
    <xf numFmtId="0" fontId="5" fillId="28" borderId="19" xfId="0" applyFont="1" applyFill="1" applyBorder="1" applyAlignment="1">
      <alignment horizontal="right"/>
    </xf>
    <xf numFmtId="4" fontId="5" fillId="28" borderId="34" xfId="0" applyNumberFormat="1" applyFont="1" applyFill="1" applyBorder="1" applyAlignment="1">
      <alignment horizontal="center" vertical="center" wrapText="1"/>
    </xf>
    <xf numFmtId="4" fontId="6" fillId="28" borderId="38" xfId="0" applyNumberFormat="1" applyFont="1" applyFill="1" applyBorder="1" applyAlignment="1">
      <alignment wrapText="1"/>
    </xf>
    <xf numFmtId="4" fontId="6" fillId="28" borderId="34" xfId="0" applyNumberFormat="1" applyFont="1" applyFill="1" applyBorder="1" applyAlignment="1">
      <alignment wrapText="1"/>
    </xf>
    <xf numFmtId="4" fontId="5" fillId="28" borderId="34" xfId="0" applyNumberFormat="1" applyFont="1" applyFill="1" applyBorder="1" applyAlignment="1">
      <alignment wrapText="1"/>
    </xf>
    <xf numFmtId="4" fontId="6" fillId="28" borderId="77" xfId="0" applyNumberFormat="1" applyFont="1" applyFill="1" applyBorder="1" applyAlignment="1">
      <alignment wrapText="1"/>
    </xf>
    <xf numFmtId="0" fontId="5" fillId="28" borderId="75" xfId="0" applyFont="1" applyFill="1" applyBorder="1" applyAlignment="1">
      <alignment horizontal="left" wrapText="1"/>
    </xf>
    <xf numFmtId="0" fontId="18" fillId="28" borderId="35" xfId="0" applyFont="1" applyFill="1" applyBorder="1" applyAlignment="1">
      <alignment horizontal="center" wrapText="1"/>
    </xf>
    <xf numFmtId="4" fontId="5" fillId="28" borderId="35" xfId="0" applyNumberFormat="1" applyFont="1" applyFill="1" applyBorder="1" applyAlignment="1">
      <alignment wrapText="1"/>
    </xf>
    <xf numFmtId="4" fontId="5" fillId="28" borderId="37" xfId="0" applyNumberFormat="1" applyFont="1" applyFill="1" applyBorder="1" applyAlignment="1">
      <alignment wrapText="1"/>
    </xf>
    <xf numFmtId="0" fontId="38" fillId="28" borderId="18" xfId="0" applyFont="1" applyFill="1" applyBorder="1"/>
    <xf numFmtId="0" fontId="38" fillId="28" borderId="18" xfId="0" applyFont="1" applyFill="1" applyBorder="1" applyAlignment="1">
      <alignment wrapText="1"/>
    </xf>
    <xf numFmtId="0" fontId="6" fillId="28" borderId="79" xfId="0" applyFont="1" applyFill="1" applyBorder="1" applyAlignment="1">
      <alignment wrapText="1"/>
    </xf>
    <xf numFmtId="0" fontId="6" fillId="28" borderId="80" xfId="0" applyFont="1" applyFill="1" applyBorder="1" applyAlignment="1">
      <alignment wrapText="1"/>
    </xf>
    <xf numFmtId="0" fontId="6" fillId="34" borderId="25" xfId="0" applyFont="1" applyFill="1" applyBorder="1" applyAlignment="1">
      <alignment wrapText="1"/>
    </xf>
    <xf numFmtId="4" fontId="6" fillId="34" borderId="25" xfId="0" applyNumberFormat="1" applyFont="1" applyFill="1" applyBorder="1" applyAlignment="1">
      <alignment wrapText="1"/>
    </xf>
    <xf numFmtId="4" fontId="6" fillId="34" borderId="29" xfId="0" applyNumberFormat="1" applyFont="1" applyFill="1" applyBorder="1" applyAlignment="1">
      <alignment wrapText="1"/>
    </xf>
    <xf numFmtId="0" fontId="6" fillId="34" borderId="56" xfId="0" applyFont="1" applyFill="1" applyBorder="1" applyAlignment="1">
      <alignment wrapText="1"/>
    </xf>
    <xf numFmtId="4" fontId="6" fillId="34" borderId="56" xfId="0" applyNumberFormat="1" applyFont="1" applyFill="1" applyBorder="1" applyAlignment="1">
      <alignment wrapText="1"/>
    </xf>
    <xf numFmtId="4" fontId="6" fillId="34" borderId="78" xfId="0" applyNumberFormat="1" applyFont="1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4" fontId="6" fillId="24" borderId="0" xfId="0" applyNumberFormat="1" applyFont="1" applyFill="1" applyBorder="1" applyAlignment="1">
      <alignment vertical="center" wrapText="1"/>
    </xf>
    <xf numFmtId="4" fontId="6" fillId="24" borderId="31" xfId="0" applyNumberFormat="1" applyFont="1" applyFill="1" applyBorder="1" applyAlignment="1">
      <alignment vertical="center" wrapText="1"/>
    </xf>
    <xf numFmtId="0" fontId="0" fillId="24" borderId="31" xfId="0" applyFill="1" applyBorder="1" applyAlignment="1">
      <alignment wrapText="1"/>
    </xf>
    <xf numFmtId="0" fontId="0" fillId="24" borderId="28" xfId="0" applyFill="1" applyBorder="1" applyAlignment="1">
      <alignment wrapText="1"/>
    </xf>
    <xf numFmtId="0" fontId="0" fillId="0" borderId="0" xfId="0" applyAlignment="1">
      <alignment wrapText="1"/>
    </xf>
    <xf numFmtId="0" fontId="5" fillId="34" borderId="0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28" borderId="19" xfId="0" applyFont="1" applyFill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28" borderId="74" xfId="0" applyFont="1" applyFill="1" applyBorder="1" applyAlignment="1">
      <alignment vertical="center" wrapText="1"/>
    </xf>
    <xf numFmtId="0" fontId="5" fillId="28" borderId="21" xfId="0" applyFont="1" applyFill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5" fillId="28" borderId="76" xfId="0" applyFont="1" applyFill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76" xfId="0" applyFont="1" applyBorder="1" applyAlignment="1">
      <alignment vertical="center" wrapText="1"/>
    </xf>
    <xf numFmtId="0" fontId="5" fillId="34" borderId="40" xfId="0" applyFont="1" applyFill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0" fillId="0" borderId="0" xfId="0"/>
    <xf numFmtId="0" fontId="5" fillId="28" borderId="0" xfId="0" applyFont="1" applyFill="1" applyBorder="1" applyAlignment="1">
      <alignment vertical="center" textRotation="90"/>
    </xf>
    <xf numFmtId="0" fontId="5" fillId="28" borderId="19" xfId="0" applyFont="1" applyFill="1" applyBorder="1" applyAlignment="1">
      <alignment vertical="center" textRotation="90"/>
    </xf>
    <xf numFmtId="0" fontId="5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/>
    </xf>
    <xf numFmtId="0" fontId="5" fillId="28" borderId="0" xfId="0" applyFont="1" applyFill="1" applyAlignment="1">
      <alignment vertical="center" wrapText="1"/>
    </xf>
    <xf numFmtId="0" fontId="6" fillId="28" borderId="18" xfId="0" applyFont="1" applyFill="1" applyBorder="1" applyAlignment="1">
      <alignment vertical="center"/>
    </xf>
    <xf numFmtId="0" fontId="5" fillId="28" borderId="30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vertical="center"/>
    </xf>
    <xf numFmtId="0" fontId="6" fillId="28" borderId="17" xfId="0" applyFont="1" applyFill="1" applyBorder="1" applyAlignment="1">
      <alignment vertical="center"/>
    </xf>
    <xf numFmtId="0" fontId="5" fillId="28" borderId="30" xfId="0" applyFont="1" applyFill="1" applyBorder="1" applyAlignment="1">
      <alignment horizontal="center" vertical="center"/>
    </xf>
    <xf numFmtId="4" fontId="5" fillId="28" borderId="35" xfId="0" applyNumberFormat="1" applyFont="1" applyFill="1" applyBorder="1" applyAlignment="1">
      <alignment horizontal="right" vertical="center"/>
    </xf>
    <xf numFmtId="4" fontId="5" fillId="28" borderId="37" xfId="0" applyNumberFormat="1" applyFont="1" applyFill="1" applyBorder="1" applyAlignment="1">
      <alignment horizontal="right" vertical="center"/>
    </xf>
    <xf numFmtId="0" fontId="6" fillId="28" borderId="0" xfId="0" applyFont="1" applyFill="1" applyBorder="1" applyAlignment="1">
      <alignment horizontal="justify" vertical="center"/>
    </xf>
    <xf numFmtId="0" fontId="5" fillId="28" borderId="21" xfId="0" applyFont="1" applyFill="1" applyBorder="1" applyAlignment="1">
      <alignment horizontal="right" vertical="center"/>
    </xf>
    <xf numFmtId="4" fontId="5" fillId="28" borderId="21" xfId="0" applyNumberFormat="1" applyFont="1" applyFill="1" applyBorder="1" applyAlignment="1">
      <alignment horizontal="right" vertical="center"/>
    </xf>
    <xf numFmtId="0" fontId="6" fillId="28" borderId="19" xfId="0" applyFont="1" applyFill="1" applyBorder="1" applyAlignment="1">
      <alignment horizontal="justify" vertical="center"/>
    </xf>
    <xf numFmtId="0" fontId="6" fillId="28" borderId="17" xfId="0" applyFont="1" applyFill="1" applyBorder="1" applyAlignment="1">
      <alignment horizontal="justify" vertical="center"/>
    </xf>
    <xf numFmtId="0" fontId="6" fillId="28" borderId="77" xfId="0" applyFont="1" applyFill="1" applyBorder="1" applyAlignment="1">
      <alignment vertical="center"/>
    </xf>
    <xf numFmtId="0" fontId="5" fillId="28" borderId="0" xfId="0" applyFont="1" applyFill="1" applyBorder="1" applyAlignment="1">
      <alignment horizontal="right" vertical="center"/>
    </xf>
    <xf numFmtId="4" fontId="5" fillId="28" borderId="0" xfId="0" applyNumberFormat="1" applyFont="1" applyFill="1" applyBorder="1" applyAlignment="1">
      <alignment horizontal="right" vertical="center"/>
    </xf>
    <xf numFmtId="0" fontId="5" fillId="28" borderId="0" xfId="0" applyFont="1" applyFill="1" applyBorder="1" applyAlignment="1">
      <alignment horizontal="center" vertical="center" textRotation="90"/>
    </xf>
    <xf numFmtId="0" fontId="5" fillId="28" borderId="19" xfId="0" applyFont="1" applyFill="1" applyBorder="1" applyAlignment="1">
      <alignment horizontal="left" vertical="center" wrapText="1"/>
    </xf>
    <xf numFmtId="0" fontId="5" fillId="28" borderId="0" xfId="0" applyFont="1" applyFill="1" applyAlignment="1">
      <alignment horizontal="left" vertical="center" wrapText="1"/>
    </xf>
    <xf numFmtId="0" fontId="5" fillId="28" borderId="19" xfId="0" applyFont="1" applyFill="1" applyBorder="1" applyAlignment="1">
      <alignment horizontal="right" vertical="center"/>
    </xf>
    <xf numFmtId="4" fontId="5" fillId="28" borderId="19" xfId="0" applyNumberFormat="1" applyFont="1" applyFill="1" applyBorder="1" applyAlignment="1">
      <alignment horizontal="right" vertical="center"/>
    </xf>
    <xf numFmtId="4" fontId="6" fillId="28" borderId="30" xfId="0" applyNumberFormat="1" applyFont="1" applyFill="1" applyBorder="1" applyAlignment="1">
      <alignment horizontal="right" vertical="center"/>
    </xf>
    <xf numFmtId="4" fontId="5" fillId="28" borderId="75" xfId="0" applyNumberFormat="1" applyFont="1" applyFill="1" applyBorder="1" applyAlignment="1">
      <alignment horizontal="right" vertical="center"/>
    </xf>
    <xf numFmtId="0" fontId="3" fillId="28" borderId="0" xfId="0" applyFont="1" applyFill="1" applyBorder="1" applyAlignment="1">
      <alignment vertical="center"/>
    </xf>
    <xf numFmtId="0" fontId="2" fillId="28" borderId="0" xfId="0" applyFont="1" applyFill="1" applyAlignment="1">
      <alignment vertical="center"/>
    </xf>
    <xf numFmtId="0" fontId="3" fillId="28" borderId="19" xfId="0" applyFont="1" applyFill="1" applyBorder="1" applyAlignment="1">
      <alignment vertical="center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2" fillId="28" borderId="83" xfId="0" applyFont="1" applyFill="1" applyBorder="1" applyAlignment="1">
      <alignment horizontal="right" vertical="center"/>
    </xf>
    <xf numFmtId="0" fontId="2" fillId="28" borderId="84" xfId="0" applyFont="1" applyFill="1" applyBorder="1" applyAlignment="1">
      <alignment horizontal="right" vertical="center"/>
    </xf>
    <xf numFmtId="0" fontId="2" fillId="28" borderId="41" xfId="0" applyFont="1" applyFill="1" applyBorder="1" applyAlignment="1">
      <alignment horizontal="right" vertical="center"/>
    </xf>
    <xf numFmtId="0" fontId="2" fillId="28" borderId="85" xfId="0" applyFont="1" applyFill="1" applyBorder="1" applyAlignment="1">
      <alignment horizontal="right" vertical="center"/>
    </xf>
    <xf numFmtId="0" fontId="2" fillId="28" borderId="24" xfId="0" applyFont="1" applyFill="1" applyBorder="1" applyAlignment="1">
      <alignment horizontal="right" vertical="center"/>
    </xf>
    <xf numFmtId="0" fontId="2" fillId="28" borderId="86" xfId="0" applyFont="1" applyFill="1" applyBorder="1" applyAlignment="1">
      <alignment horizontal="right" vertical="center"/>
    </xf>
    <xf numFmtId="0" fontId="2" fillId="28" borderId="87" xfId="0" applyFont="1" applyFill="1" applyBorder="1" applyAlignment="1">
      <alignment horizontal="right" vertical="center"/>
    </xf>
    <xf numFmtId="0" fontId="2" fillId="28" borderId="34" xfId="0" applyFont="1" applyFill="1" applyBorder="1" applyAlignment="1">
      <alignment horizontal="right" vertical="center"/>
    </xf>
    <xf numFmtId="4" fontId="6" fillId="28" borderId="0" xfId="0" applyNumberFormat="1" applyFont="1" applyFill="1" applyAlignment="1">
      <alignment vertical="center"/>
    </xf>
    <xf numFmtId="0" fontId="2" fillId="28" borderId="48" xfId="0" applyFont="1" applyFill="1" applyBorder="1" applyAlignment="1">
      <alignment horizontal="right" vertical="center"/>
    </xf>
    <xf numFmtId="0" fontId="2" fillId="28" borderId="35" xfId="0" applyFont="1" applyFill="1" applyBorder="1" applyAlignment="1">
      <alignment horizontal="right" vertical="center"/>
    </xf>
    <xf numFmtId="0" fontId="2" fillId="28" borderId="88" xfId="0" applyFont="1" applyFill="1" applyBorder="1" applyAlignment="1">
      <alignment horizontal="right" vertical="center"/>
    </xf>
    <xf numFmtId="0" fontId="0" fillId="28" borderId="17" xfId="0" applyFill="1" applyBorder="1"/>
    <xf numFmtId="0" fontId="0" fillId="28" borderId="18" xfId="0" applyFill="1" applyBorder="1"/>
    <xf numFmtId="0" fontId="5" fillId="28" borderId="90" xfId="0" applyFont="1" applyFill="1" applyBorder="1"/>
    <xf numFmtId="0" fontId="6" fillId="28" borderId="81" xfId="0" applyFont="1" applyFill="1" applyBorder="1"/>
    <xf numFmtId="0" fontId="0" fillId="28" borderId="81" xfId="0" applyFill="1" applyBorder="1"/>
    <xf numFmtId="0" fontId="0" fillId="28" borderId="44" xfId="0" applyFill="1" applyBorder="1"/>
    <xf numFmtId="0" fontId="5" fillId="28" borderId="76" xfId="0" applyFont="1" applyFill="1" applyBorder="1"/>
    <xf numFmtId="0" fontId="0" fillId="28" borderId="78" xfId="0" applyFill="1" applyBorder="1"/>
    <xf numFmtId="0" fontId="5" fillId="28" borderId="55" xfId="0" applyFont="1" applyFill="1" applyBorder="1" applyAlignment="1">
      <alignment horizontal="center" vertical="center"/>
    </xf>
    <xf numFmtId="0" fontId="6" fillId="28" borderId="40" xfId="0" applyFont="1" applyFill="1" applyBorder="1" applyAlignment="1">
      <alignment horizontal="center" wrapText="1"/>
    </xf>
    <xf numFmtId="0" fontId="0" fillId="28" borderId="32" xfId="0" applyFill="1" applyBorder="1"/>
    <xf numFmtId="0" fontId="0" fillId="28" borderId="63" xfId="0" applyFill="1" applyBorder="1"/>
    <xf numFmtId="0" fontId="0" fillId="28" borderId="35" xfId="0" applyFill="1" applyBorder="1"/>
    <xf numFmtId="0" fontId="6" fillId="28" borderId="62" xfId="0" applyFont="1" applyFill="1" applyBorder="1" applyAlignment="1">
      <alignment horizontal="center" wrapText="1"/>
    </xf>
    <xf numFmtId="0" fontId="0" fillId="28" borderId="31" xfId="0" applyFill="1" applyBorder="1"/>
    <xf numFmtId="0" fontId="0" fillId="28" borderId="73" xfId="0" applyFill="1" applyBorder="1"/>
    <xf numFmtId="0" fontId="0" fillId="28" borderId="24" xfId="0" applyFill="1" applyBorder="1"/>
    <xf numFmtId="0" fontId="0" fillId="28" borderId="29" xfId="0" applyFill="1" applyBorder="1"/>
    <xf numFmtId="0" fontId="0" fillId="28" borderId="45" xfId="0" applyFill="1" applyBorder="1"/>
    <xf numFmtId="0" fontId="0" fillId="28" borderId="30" xfId="0" applyFill="1" applyBorder="1"/>
    <xf numFmtId="0" fontId="5" fillId="28" borderId="44" xfId="0" applyFont="1" applyFill="1" applyBorder="1"/>
    <xf numFmtId="0" fontId="6" fillId="28" borderId="81" xfId="0" applyFont="1" applyFill="1" applyBorder="1" applyAlignment="1">
      <alignment vertical="top" wrapText="1"/>
    </xf>
    <xf numFmtId="0" fontId="5" fillId="28" borderId="0" xfId="0" applyFont="1" applyFill="1" applyAlignment="1">
      <alignment horizontal="left"/>
    </xf>
    <xf numFmtId="0" fontId="0" fillId="28" borderId="47" xfId="0" applyFill="1" applyBorder="1" applyAlignment="1"/>
    <xf numFmtId="0" fontId="0" fillId="28" borderId="24" xfId="0" applyFill="1" applyBorder="1" applyAlignment="1"/>
    <xf numFmtId="0" fontId="0" fillId="28" borderId="34" xfId="0" applyFill="1" applyBorder="1" applyAlignment="1"/>
    <xf numFmtId="0" fontId="6" fillId="28" borderId="81" xfId="0" applyFont="1" applyFill="1" applyBorder="1" applyAlignment="1"/>
    <xf numFmtId="0" fontId="0" fillId="28" borderId="74" xfId="0" applyFill="1" applyBorder="1"/>
    <xf numFmtId="0" fontId="0" fillId="28" borderId="39" xfId="0" applyFill="1" applyBorder="1"/>
    <xf numFmtId="0" fontId="0" fillId="28" borderId="37" xfId="0" applyFill="1" applyBorder="1"/>
    <xf numFmtId="0" fontId="6" fillId="0" borderId="24" xfId="0" applyFont="1" applyBorder="1" applyAlignment="1">
      <alignment horizontal="right"/>
    </xf>
    <xf numFmtId="0" fontId="5" fillId="28" borderId="19" xfId="0" applyFont="1" applyFill="1" applyBorder="1" applyAlignment="1">
      <alignment horizontal="left"/>
    </xf>
    <xf numFmtId="0" fontId="37" fillId="28" borderId="0" xfId="0" applyFont="1" applyFill="1" applyAlignment="1">
      <alignment vertical="center"/>
    </xf>
    <xf numFmtId="0" fontId="32" fillId="28" borderId="0" xfId="0" applyFont="1" applyFill="1" applyBorder="1" applyAlignment="1">
      <alignment vertical="center" textRotation="90"/>
    </xf>
    <xf numFmtId="0" fontId="37" fillId="28" borderId="0" xfId="0" applyFont="1" applyFill="1" applyAlignment="1">
      <alignment vertical="center" wrapText="1"/>
    </xf>
    <xf numFmtId="0" fontId="32" fillId="28" borderId="0" xfId="0" applyFont="1" applyFill="1" applyBorder="1" applyAlignment="1">
      <alignment vertical="center" textRotation="90" wrapText="1"/>
    </xf>
    <xf numFmtId="0" fontId="37" fillId="28" borderId="0" xfId="0" applyFont="1" applyFill="1" applyBorder="1" applyAlignment="1">
      <alignment vertical="center"/>
    </xf>
    <xf numFmtId="0" fontId="37" fillId="28" borderId="0" xfId="0" applyFont="1" applyFill="1"/>
    <xf numFmtId="0" fontId="32" fillId="28" borderId="0" xfId="0" applyFont="1" applyFill="1" applyAlignment="1">
      <alignment horizontal="left"/>
    </xf>
    <xf numFmtId="0" fontId="32" fillId="28" borderId="0" xfId="0" applyFont="1" applyFill="1"/>
    <xf numFmtId="0" fontId="2" fillId="28" borderId="0" xfId="0" applyFont="1" applyFill="1" applyBorder="1" applyAlignment="1">
      <alignment vertical="center"/>
    </xf>
    <xf numFmtId="0" fontId="3" fillId="28" borderId="0" xfId="0" applyFont="1" applyFill="1" applyAlignment="1">
      <alignment vertical="center"/>
    </xf>
    <xf numFmtId="0" fontId="2" fillId="28" borderId="18" xfId="0" applyFont="1" applyFill="1" applyBorder="1" applyAlignment="1">
      <alignment vertical="center"/>
    </xf>
    <xf numFmtId="0" fontId="2" fillId="28" borderId="19" xfId="0" applyFont="1" applyFill="1" applyBorder="1" applyAlignment="1">
      <alignment vertical="center"/>
    </xf>
    <xf numFmtId="0" fontId="2" fillId="28" borderId="17" xfId="0" applyFont="1" applyFill="1" applyBorder="1" applyAlignment="1">
      <alignment vertical="center"/>
    </xf>
    <xf numFmtId="0" fontId="6" fillId="28" borderId="30" xfId="0" applyFont="1" applyFill="1" applyBorder="1" applyAlignment="1">
      <alignment vertical="center"/>
    </xf>
    <xf numFmtId="0" fontId="3" fillId="28" borderId="0" xfId="0" applyFont="1" applyFill="1" applyBorder="1" applyAlignment="1">
      <alignment horizontal="center" vertical="center" textRotation="90"/>
    </xf>
    <xf numFmtId="0" fontId="3" fillId="28" borderId="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horizontal="left" vertical="center"/>
    </xf>
    <xf numFmtId="4" fontId="3" fillId="28" borderId="19" xfId="0" applyNumberFormat="1" applyFont="1" applyFill="1" applyBorder="1" applyAlignment="1">
      <alignment horizontal="right" vertical="center"/>
    </xf>
    <xf numFmtId="0" fontId="3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left" vertical="center" wrapText="1"/>
    </xf>
    <xf numFmtId="4" fontId="5" fillId="28" borderId="12" xfId="0" applyNumberFormat="1" applyFont="1" applyFill="1" applyBorder="1" applyAlignment="1">
      <alignment vertical="center"/>
    </xf>
    <xf numFmtId="4" fontId="5" fillId="28" borderId="17" xfId="0" applyNumberFormat="1" applyFont="1" applyFill="1" applyBorder="1" applyAlignment="1">
      <alignment vertical="center"/>
    </xf>
    <xf numFmtId="0" fontId="5" fillId="28" borderId="13" xfId="0" applyFont="1" applyFill="1" applyBorder="1" applyAlignment="1">
      <alignment horizontal="left" vertical="center" wrapText="1"/>
    </xf>
    <xf numFmtId="4" fontId="6" fillId="28" borderId="12" xfId="0" applyNumberFormat="1" applyFont="1" applyFill="1" applyBorder="1" applyAlignment="1">
      <alignment horizontal="right" vertical="center"/>
    </xf>
    <xf numFmtId="4" fontId="6" fillId="28" borderId="17" xfId="0" applyNumberFormat="1" applyFont="1" applyFill="1" applyBorder="1" applyAlignment="1">
      <alignment horizontal="right" vertical="center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 wrapText="1"/>
    </xf>
    <xf numFmtId="4" fontId="5" fillId="28" borderId="12" xfId="0" applyNumberFormat="1" applyFont="1" applyFill="1" applyBorder="1" applyAlignment="1">
      <alignment horizontal="right" vertical="center"/>
    </xf>
    <xf numFmtId="0" fontId="6" fillId="28" borderId="13" xfId="0" applyFont="1" applyFill="1" applyBorder="1" applyAlignment="1">
      <alignment vertical="center" wrapText="1"/>
    </xf>
    <xf numFmtId="0" fontId="5" fillId="28" borderId="13" xfId="0" applyFont="1" applyFill="1" applyBorder="1" applyAlignment="1">
      <alignment vertical="center"/>
    </xf>
    <xf numFmtId="0" fontId="5" fillId="28" borderId="63" xfId="0" applyFont="1" applyFill="1" applyBorder="1" applyAlignment="1">
      <alignment horizontal="center" vertical="center" wrapText="1"/>
    </xf>
    <xf numFmtId="0" fontId="5" fillId="28" borderId="32" xfId="0" applyFont="1" applyFill="1" applyBorder="1" applyAlignment="1">
      <alignment horizontal="center" vertical="center" wrapText="1"/>
    </xf>
    <xf numFmtId="0" fontId="5" fillId="28" borderId="41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61" xfId="0" applyFont="1" applyFill="1" applyBorder="1" applyAlignment="1">
      <alignment horizontal="center" vertical="center"/>
    </xf>
    <xf numFmtId="4" fontId="5" fillId="28" borderId="41" xfId="0" applyNumberFormat="1" applyFont="1" applyFill="1" applyBorder="1" applyAlignment="1">
      <alignment horizontal="right" vertical="center"/>
    </xf>
    <xf numFmtId="0" fontId="6" fillId="28" borderId="24" xfId="0" applyFont="1" applyFill="1" applyBorder="1"/>
    <xf numFmtId="0" fontId="6" fillId="28" borderId="31" xfId="0" applyFont="1" applyFill="1" applyBorder="1"/>
    <xf numFmtId="0" fontId="5" fillId="0" borderId="24" xfId="0" applyFont="1" applyBorder="1" applyAlignment="1">
      <alignment horizontal="right"/>
    </xf>
    <xf numFmtId="0" fontId="6" fillId="28" borderId="27" xfId="0" applyFont="1" applyFill="1" applyBorder="1" applyAlignment="1">
      <alignment vertical="center"/>
    </xf>
    <xf numFmtId="0" fontId="6" fillId="28" borderId="28" xfId="0" applyFont="1" applyFill="1" applyBorder="1" applyAlignment="1">
      <alignment vertical="center"/>
    </xf>
    <xf numFmtId="0" fontId="6" fillId="28" borderId="63" xfId="0" applyFont="1" applyFill="1" applyBorder="1" applyAlignment="1">
      <alignment vertical="center"/>
    </xf>
    <xf numFmtId="0" fontId="5" fillId="28" borderId="90" xfId="0" applyFont="1" applyFill="1" applyBorder="1" applyAlignment="1">
      <alignment vertical="center"/>
    </xf>
    <xf numFmtId="0" fontId="6" fillId="28" borderId="51" xfId="0" applyFont="1" applyFill="1" applyBorder="1" applyAlignment="1">
      <alignment vertical="center"/>
    </xf>
    <xf numFmtId="0" fontId="6" fillId="28" borderId="31" xfId="0" applyFont="1" applyFill="1" applyBorder="1" applyAlignment="1">
      <alignment vertical="center"/>
    </xf>
    <xf numFmtId="0" fontId="5" fillId="28" borderId="93" xfId="0" applyFont="1" applyFill="1" applyBorder="1" applyAlignment="1">
      <alignment horizontal="center" vertical="center"/>
    </xf>
    <xf numFmtId="0" fontId="5" fillId="28" borderId="93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vertical="center"/>
    </xf>
    <xf numFmtId="0" fontId="6" fillId="28" borderId="34" xfId="0" applyFont="1" applyFill="1" applyBorder="1" applyAlignment="1">
      <alignment vertical="center"/>
    </xf>
    <xf numFmtId="0" fontId="6" fillId="28" borderId="47" xfId="0" applyFont="1" applyFill="1" applyBorder="1" applyAlignment="1">
      <alignment vertical="center"/>
    </xf>
    <xf numFmtId="0" fontId="6" fillId="28" borderId="44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5" fillId="34" borderId="76" xfId="0" applyFont="1" applyFill="1" applyBorder="1" applyAlignment="1">
      <alignment vertical="center"/>
    </xf>
    <xf numFmtId="0" fontId="6" fillId="34" borderId="73" xfId="0" applyFont="1" applyFill="1" applyBorder="1" applyAlignment="1">
      <alignment vertical="center"/>
    </xf>
    <xf numFmtId="0" fontId="6" fillId="34" borderId="94" xfId="0" applyFont="1" applyFill="1" applyBorder="1" applyAlignment="1">
      <alignment vertical="center"/>
    </xf>
    <xf numFmtId="0" fontId="5" fillId="0" borderId="24" xfId="0" applyFont="1" applyBorder="1" applyAlignment="1">
      <alignment horizontal="center" wrapText="1"/>
    </xf>
    <xf numFmtId="0" fontId="5" fillId="31" borderId="24" xfId="0" applyFont="1" applyFill="1" applyBorder="1" applyAlignment="1">
      <alignment horizontal="right"/>
    </xf>
    <xf numFmtId="0" fontId="5" fillId="0" borderId="40" xfId="0" applyFont="1" applyBorder="1" applyAlignment="1">
      <alignment wrapText="1"/>
    </xf>
    <xf numFmtId="0" fontId="5" fillId="0" borderId="6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5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5" fillId="0" borderId="44" xfId="0" applyFont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6" fillId="0" borderId="46" xfId="0" applyFont="1" applyBorder="1"/>
    <xf numFmtId="0" fontId="5" fillId="31" borderId="34" xfId="0" applyFont="1" applyFill="1" applyBorder="1" applyAlignment="1">
      <alignment horizontal="right"/>
    </xf>
    <xf numFmtId="0" fontId="6" fillId="0" borderId="81" xfId="0" applyFont="1" applyBorder="1"/>
    <xf numFmtId="0" fontId="6" fillId="0" borderId="81" xfId="0" applyFont="1" applyBorder="1" applyAlignment="1">
      <alignment wrapText="1"/>
    </xf>
    <xf numFmtId="0" fontId="6" fillId="0" borderId="76" xfId="0" applyFont="1" applyBorder="1"/>
    <xf numFmtId="0" fontId="5" fillId="31" borderId="35" xfId="0" applyFont="1" applyFill="1" applyBorder="1" applyAlignment="1">
      <alignment horizontal="right"/>
    </xf>
    <xf numFmtId="0" fontId="5" fillId="31" borderId="37" xfId="0" applyFont="1" applyFill="1" applyBorder="1" applyAlignment="1">
      <alignment horizontal="right"/>
    </xf>
    <xf numFmtId="0" fontId="5" fillId="0" borderId="8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0" xfId="0"/>
    <xf numFmtId="0" fontId="2" fillId="0" borderId="0" xfId="0" applyFont="1" applyFill="1" applyBorder="1"/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/>
    <xf numFmtId="0" fontId="24" fillId="0" borderId="13" xfId="0" applyFont="1" applyBorder="1"/>
    <xf numFmtId="0" fontId="24" fillId="0" borderId="35" xfId="0" applyFont="1" applyBorder="1"/>
    <xf numFmtId="0" fontId="24" fillId="0" borderId="34" xfId="0" applyFont="1" applyBorder="1"/>
    <xf numFmtId="0" fontId="24" fillId="0" borderId="37" xfId="0" applyFont="1" applyBorder="1"/>
    <xf numFmtId="0" fontId="35" fillId="0" borderId="56" xfId="0" applyFont="1" applyBorder="1" applyAlignment="1">
      <alignment wrapText="1"/>
    </xf>
    <xf numFmtId="0" fontId="25" fillId="0" borderId="32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0" fillId="0" borderId="14" xfId="0" applyBorder="1"/>
    <xf numFmtId="0" fontId="6" fillId="0" borderId="24" xfId="0" applyFont="1" applyBorder="1" applyAlignment="1">
      <alignment horizontal="center"/>
    </xf>
    <xf numFmtId="0" fontId="5" fillId="0" borderId="97" xfId="0" applyFont="1" applyBorder="1"/>
    <xf numFmtId="0" fontId="6" fillId="0" borderId="34" xfId="0" applyFont="1" applyBorder="1" applyAlignment="1">
      <alignment horizontal="center"/>
    </xf>
    <xf numFmtId="0" fontId="5" fillId="0" borderId="80" xfId="0" applyFont="1" applyBorder="1"/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28" borderId="19" xfId="0" applyFont="1" applyFill="1" applyBorder="1"/>
    <xf numFmtId="0" fontId="7" fillId="28" borderId="19" xfId="0" applyFont="1" applyFill="1" applyBorder="1" applyAlignment="1">
      <alignment wrapText="1"/>
    </xf>
    <xf numFmtId="0" fontId="7" fillId="28" borderId="19" xfId="0" applyFont="1" applyFill="1" applyBorder="1" applyAlignment="1">
      <alignment horizontal="right" wrapText="1"/>
    </xf>
    <xf numFmtId="0" fontId="0" fillId="28" borderId="19" xfId="0" applyFill="1" applyBorder="1"/>
    <xf numFmtId="0" fontId="23" fillId="28" borderId="32" xfId="0" applyFont="1" applyFill="1" applyBorder="1" applyAlignment="1">
      <alignment horizontal="right" wrapText="1"/>
    </xf>
    <xf numFmtId="0" fontId="23" fillId="28" borderId="78" xfId="0" applyFont="1" applyFill="1" applyBorder="1" applyAlignment="1">
      <alignment horizontal="right" wrapText="1"/>
    </xf>
    <xf numFmtId="0" fontId="23" fillId="28" borderId="81" xfId="0" applyFont="1" applyFill="1" applyBorder="1"/>
    <xf numFmtId="3" fontId="7" fillId="28" borderId="24" xfId="0" applyNumberFormat="1" applyFont="1" applyFill="1" applyBorder="1" applyAlignment="1">
      <alignment wrapText="1"/>
    </xf>
    <xf numFmtId="9" fontId="7" fillId="28" borderId="24" xfId="0" applyNumberFormat="1" applyFont="1" applyFill="1" applyBorder="1" applyAlignment="1">
      <alignment horizontal="right" wrapText="1"/>
    </xf>
    <xf numFmtId="9" fontId="7" fillId="28" borderId="29" xfId="0" applyNumberFormat="1" applyFont="1" applyFill="1" applyBorder="1" applyAlignment="1">
      <alignment horizontal="right" wrapText="1"/>
    </xf>
    <xf numFmtId="0" fontId="7" fillId="28" borderId="81" xfId="0" applyFont="1" applyFill="1" applyBorder="1"/>
    <xf numFmtId="0" fontId="7" fillId="28" borderId="24" xfId="0" applyFont="1" applyFill="1" applyBorder="1" applyAlignment="1">
      <alignment wrapText="1"/>
    </xf>
    <xf numFmtId="3" fontId="7" fillId="28" borderId="32" xfId="0" applyNumberFormat="1" applyFont="1" applyFill="1" applyBorder="1" applyAlignment="1">
      <alignment wrapText="1"/>
    </xf>
    <xf numFmtId="9" fontId="7" fillId="28" borderId="32" xfId="0" applyNumberFormat="1" applyFont="1" applyFill="1" applyBorder="1" applyAlignment="1">
      <alignment horizontal="right" wrapText="1"/>
    </xf>
    <xf numFmtId="9" fontId="7" fillId="28" borderId="78" xfId="0" applyNumberFormat="1" applyFont="1" applyFill="1" applyBorder="1" applyAlignment="1">
      <alignment horizontal="right" wrapText="1"/>
    </xf>
    <xf numFmtId="0" fontId="7" fillId="28" borderId="44" xfId="0" applyFont="1" applyFill="1" applyBorder="1"/>
    <xf numFmtId="0" fontId="7" fillId="28" borderId="32" xfId="0" applyFont="1" applyFill="1" applyBorder="1" applyAlignment="1">
      <alignment wrapText="1"/>
    </xf>
    <xf numFmtId="0" fontId="7" fillId="28" borderId="32" xfId="0" applyFont="1" applyFill="1" applyBorder="1" applyAlignment="1">
      <alignment horizontal="right" wrapText="1"/>
    </xf>
    <xf numFmtId="0" fontId="7" fillId="28" borderId="78" xfId="0" applyFont="1" applyFill="1" applyBorder="1" applyAlignment="1">
      <alignment horizontal="right" wrapText="1"/>
    </xf>
    <xf numFmtId="0" fontId="23" fillId="28" borderId="76" xfId="0" applyFont="1" applyFill="1" applyBorder="1"/>
    <xf numFmtId="2" fontId="3" fillId="31" borderId="12" xfId="0" applyNumberFormat="1" applyFont="1" applyFill="1" applyBorder="1" applyAlignment="1">
      <alignment horizontal="right" wrapText="1"/>
    </xf>
    <xf numFmtId="0" fontId="6" fillId="28" borderId="23" xfId="0" applyFont="1" applyFill="1" applyBorder="1"/>
    <xf numFmtId="0" fontId="6" fillId="28" borderId="11" xfId="0" applyFont="1" applyFill="1" applyBorder="1" applyAlignment="1">
      <alignment wrapText="1"/>
    </xf>
    <xf numFmtId="0" fontId="6" fillId="28" borderId="13" xfId="0" applyFont="1" applyFill="1" applyBorder="1" applyAlignment="1">
      <alignment horizontal="center"/>
    </xf>
    <xf numFmtId="0" fontId="6" fillId="28" borderId="12" xfId="0" applyFont="1" applyFill="1" applyBorder="1" applyAlignment="1">
      <alignment horizontal="center"/>
    </xf>
    <xf numFmtId="0" fontId="6" fillId="28" borderId="0" xfId="0" applyFont="1" applyFill="1" applyAlignment="1">
      <alignment horizontal="center"/>
    </xf>
    <xf numFmtId="0" fontId="6" fillId="28" borderId="17" xfId="0" applyFont="1" applyFill="1" applyBorder="1" applyAlignment="1">
      <alignment horizontal="center"/>
    </xf>
    <xf numFmtId="0" fontId="6" fillId="28" borderId="11" xfId="0" applyFont="1" applyFill="1" applyBorder="1" applyAlignment="1"/>
    <xf numFmtId="4" fontId="6" fillId="28" borderId="12" xfId="0" applyNumberFormat="1" applyFont="1" applyFill="1" applyBorder="1" applyAlignment="1">
      <alignment horizontal="right"/>
    </xf>
    <xf numFmtId="4" fontId="6" fillId="28" borderId="17" xfId="0" applyNumberFormat="1" applyFont="1" applyFill="1" applyBorder="1" applyAlignment="1">
      <alignment horizontal="right"/>
    </xf>
    <xf numFmtId="4" fontId="6" fillId="28" borderId="15" xfId="0" applyNumberFormat="1" applyFont="1" applyFill="1" applyBorder="1" applyAlignment="1">
      <alignment horizontal="right"/>
    </xf>
    <xf numFmtId="4" fontId="6" fillId="28" borderId="17" xfId="0" applyNumberFormat="1" applyFont="1" applyFill="1" applyBorder="1"/>
    <xf numFmtId="4" fontId="6" fillId="28" borderId="17" xfId="0" applyNumberFormat="1" applyFont="1" applyFill="1" applyBorder="1" applyAlignment="1">
      <alignment horizontal="center"/>
    </xf>
    <xf numFmtId="4" fontId="6" fillId="28" borderId="58" xfId="0" applyNumberFormat="1" applyFont="1" applyFill="1" applyBorder="1" applyAlignment="1">
      <alignment horizontal="right"/>
    </xf>
    <xf numFmtId="4" fontId="6" fillId="28" borderId="21" xfId="0" applyNumberFormat="1" applyFont="1" applyFill="1" applyBorder="1" applyAlignment="1">
      <alignment horizontal="right"/>
    </xf>
    <xf numFmtId="4" fontId="6" fillId="28" borderId="21" xfId="0" applyNumberFormat="1" applyFont="1" applyFill="1" applyBorder="1" applyAlignment="1"/>
    <xf numFmtId="4" fontId="6" fillId="28" borderId="57" xfId="0" applyNumberFormat="1" applyFont="1" applyFill="1" applyBorder="1" applyAlignment="1"/>
    <xf numFmtId="0" fontId="6" fillId="28" borderId="13" xfId="0" applyFont="1" applyFill="1" applyBorder="1" applyAlignment="1"/>
    <xf numFmtId="4" fontId="6" fillId="28" borderId="13" xfId="0" applyNumberFormat="1" applyFont="1" applyFill="1" applyBorder="1" applyAlignment="1">
      <alignment horizontal="right"/>
    </xf>
    <xf numFmtId="4" fontId="6" fillId="28" borderId="19" xfId="0" applyNumberFormat="1" applyFont="1" applyFill="1" applyBorder="1" applyAlignment="1">
      <alignment horizontal="right"/>
    </xf>
    <xf numFmtId="4" fontId="6" fillId="28" borderId="19" xfId="0" applyNumberFormat="1" applyFont="1" applyFill="1" applyBorder="1" applyAlignment="1">
      <alignment horizontal="center"/>
    </xf>
    <xf numFmtId="0" fontId="6" fillId="28" borderId="0" xfId="0" applyFont="1" applyFill="1" applyBorder="1" applyAlignment="1"/>
    <xf numFmtId="0" fontId="6" fillId="28" borderId="20" xfId="0" applyFont="1" applyFill="1" applyBorder="1"/>
    <xf numFmtId="0" fontId="6" fillId="28" borderId="14" xfId="0" applyFont="1" applyFill="1" applyBorder="1" applyAlignment="1">
      <alignment wrapText="1"/>
    </xf>
    <xf numFmtId="0" fontId="6" fillId="28" borderId="14" xfId="0" applyFont="1" applyFill="1" applyBorder="1"/>
    <xf numFmtId="0" fontId="6" fillId="28" borderId="19" xfId="0" applyFont="1" applyFill="1" applyBorder="1" applyAlignment="1">
      <alignment horizontal="center"/>
    </xf>
    <xf numFmtId="0" fontId="6" fillId="28" borderId="14" xfId="0" applyFont="1" applyFill="1" applyBorder="1" applyAlignment="1"/>
    <xf numFmtId="0" fontId="6" fillId="28" borderId="12" xfId="0" applyFont="1" applyFill="1" applyBorder="1" applyAlignment="1"/>
    <xf numFmtId="165" fontId="41" fillId="33" borderId="14" xfId="20" applyNumberFormat="1" applyFont="1" applyFill="1" applyBorder="1" applyAlignment="1" applyProtection="1">
      <alignment horizontal="right" vertical="center"/>
    </xf>
    <xf numFmtId="0" fontId="41" fillId="33" borderId="11" xfId="30" applyFont="1" applyFill="1" applyBorder="1" applyAlignment="1" applyProtection="1">
      <alignment vertical="center" wrapText="1"/>
    </xf>
    <xf numFmtId="0" fontId="41" fillId="33" borderId="20" xfId="30" applyFont="1" applyFill="1" applyBorder="1" applyAlignment="1" applyProtection="1">
      <alignment vertical="center" wrapText="1"/>
    </xf>
    <xf numFmtId="0" fontId="5" fillId="28" borderId="16" xfId="0" applyFont="1" applyFill="1" applyBorder="1" applyAlignment="1">
      <alignment vertical="center"/>
    </xf>
    <xf numFmtId="0" fontId="6" fillId="28" borderId="18" xfId="0" applyFont="1" applyFill="1" applyBorder="1"/>
    <xf numFmtId="0" fontId="6" fillId="28" borderId="17" xfId="0" applyFont="1" applyFill="1" applyBorder="1"/>
    <xf numFmtId="0" fontId="39" fillId="28" borderId="0" xfId="0" applyFont="1" applyFill="1"/>
    <xf numFmtId="0" fontId="5" fillId="28" borderId="6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" fillId="28" borderId="81" xfId="0" applyFont="1" applyFill="1" applyBorder="1"/>
    <xf numFmtId="0" fontId="0" fillId="28" borderId="45" xfId="0" applyFill="1" applyBorder="1" applyAlignment="1"/>
    <xf numFmtId="0" fontId="5" fillId="28" borderId="24" xfId="0" applyFont="1" applyFill="1" applyBorder="1" applyAlignment="1">
      <alignment horizontal="right"/>
    </xf>
    <xf numFmtId="0" fontId="0" fillId="0" borderId="0" xfId="0"/>
    <xf numFmtId="4" fontId="1" fillId="28" borderId="33" xfId="0" applyNumberFormat="1" applyFont="1" applyFill="1" applyBorder="1" applyAlignment="1"/>
    <xf numFmtId="4" fontId="1" fillId="28" borderId="34" xfId="0" applyNumberFormat="1" applyFont="1" applyFill="1" applyBorder="1" applyAlignment="1"/>
    <xf numFmtId="4" fontId="1" fillId="24" borderId="33" xfId="0" applyNumberFormat="1" applyFont="1" applyFill="1" applyBorder="1" applyAlignment="1"/>
    <xf numFmtId="0" fontId="1" fillId="24" borderId="0" xfId="0" applyFont="1" applyFill="1" applyBorder="1" applyAlignment="1">
      <alignment horizontal="left" wrapText="1" indent="1"/>
    </xf>
    <xf numFmtId="4" fontId="1" fillId="28" borderId="24" xfId="0" applyNumberFormat="1" applyFont="1" applyFill="1" applyBorder="1" applyAlignment="1">
      <alignment horizontal="right" vertical="center"/>
    </xf>
    <xf numFmtId="4" fontId="1" fillId="28" borderId="34" xfId="0" applyNumberFormat="1" applyFont="1" applyFill="1" applyBorder="1" applyAlignment="1">
      <alignment horizontal="right" vertical="center"/>
    </xf>
    <xf numFmtId="4" fontId="1" fillId="24" borderId="30" xfId="0" applyNumberFormat="1" applyFont="1" applyFill="1" applyBorder="1" applyAlignment="1">
      <alignment vertical="center"/>
    </xf>
    <xf numFmtId="4" fontId="6" fillId="24" borderId="31" xfId="0" applyNumberFormat="1" applyFont="1" applyFill="1" applyBorder="1" applyAlignment="1">
      <alignment horizontal="right" vertical="center"/>
    </xf>
    <xf numFmtId="4" fontId="6" fillId="27" borderId="30" xfId="0" applyNumberFormat="1" applyFont="1" applyFill="1" applyBorder="1" applyAlignment="1">
      <alignment horizontal="right" vertical="center"/>
    </xf>
    <xf numFmtId="4" fontId="1" fillId="24" borderId="30" xfId="0" applyNumberFormat="1" applyFont="1" applyFill="1" applyBorder="1" applyAlignment="1">
      <alignment horizontal="right" vertical="center"/>
    </xf>
    <xf numFmtId="4" fontId="6" fillId="24" borderId="30" xfId="0" applyNumberFormat="1" applyFont="1" applyFill="1" applyBorder="1" applyAlignment="1">
      <alignment horizontal="right" vertical="center"/>
    </xf>
    <xf numFmtId="4" fontId="6" fillId="24" borderId="31" xfId="0" applyNumberFormat="1" applyFont="1" applyFill="1" applyBorder="1" applyAlignment="1">
      <alignment horizontal="right" vertical="center" wrapText="1"/>
    </xf>
    <xf numFmtId="4" fontId="6" fillId="24" borderId="28" xfId="0" applyNumberFormat="1" applyFont="1" applyFill="1" applyBorder="1" applyAlignment="1">
      <alignment horizontal="right" vertical="center"/>
    </xf>
    <xf numFmtId="4" fontId="6" fillId="24" borderId="28" xfId="0" applyNumberFormat="1" applyFont="1" applyFill="1" applyBorder="1" applyAlignment="1">
      <alignment horizontal="right" vertical="center" wrapText="1"/>
    </xf>
    <xf numFmtId="0" fontId="0" fillId="0" borderId="24" xfId="0" applyBorder="1"/>
    <xf numFmtId="4" fontId="1" fillId="0" borderId="24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28" borderId="62" xfId="0" applyFont="1" applyFill="1" applyBorder="1" applyAlignment="1">
      <alignment horizontal="right"/>
    </xf>
    <xf numFmtId="0" fontId="6" fillId="28" borderId="98" xfId="0" applyFont="1" applyFill="1" applyBorder="1" applyAlignment="1">
      <alignment horizontal="right"/>
    </xf>
    <xf numFmtId="0" fontId="6" fillId="28" borderId="78" xfId="0" applyFont="1" applyFill="1" applyBorder="1" applyAlignment="1">
      <alignment horizontal="right"/>
    </xf>
    <xf numFmtId="0" fontId="6" fillId="28" borderId="24" xfId="0" applyFont="1" applyFill="1" applyBorder="1" applyAlignment="1">
      <alignment horizontal="right"/>
    </xf>
    <xf numFmtId="0" fontId="6" fillId="28" borderId="30" xfId="0" applyFont="1" applyFill="1" applyBorder="1" applyAlignment="1">
      <alignment horizontal="right"/>
    </xf>
    <xf numFmtId="0" fontId="6" fillId="28" borderId="29" xfId="0" applyFont="1" applyFill="1" applyBorder="1" applyAlignment="1">
      <alignment horizontal="right"/>
    </xf>
    <xf numFmtId="0" fontId="6" fillId="28" borderId="51" xfId="0" applyFont="1" applyFill="1" applyBorder="1" applyAlignment="1">
      <alignment horizontal="right"/>
    </xf>
    <xf numFmtId="0" fontId="6" fillId="28" borderId="27" xfId="0" applyFont="1" applyFill="1" applyBorder="1" applyAlignment="1">
      <alignment horizontal="right"/>
    </xf>
    <xf numFmtId="0" fontId="6" fillId="28" borderId="37" xfId="0" applyFont="1" applyFill="1" applyBorder="1" applyAlignment="1">
      <alignment horizontal="right"/>
    </xf>
    <xf numFmtId="0" fontId="5" fillId="28" borderId="81" xfId="0" applyFont="1" applyFill="1" applyBorder="1" applyAlignment="1">
      <alignment horizontal="left"/>
    </xf>
    <xf numFmtId="0" fontId="5" fillId="28" borderId="42" xfId="0" applyFont="1" applyFill="1" applyBorder="1" applyAlignment="1">
      <alignment horizontal="left"/>
    </xf>
    <xf numFmtId="0" fontId="5" fillId="28" borderId="99" xfId="0" applyFont="1" applyFill="1" applyBorder="1" applyAlignment="1">
      <alignment horizontal="right"/>
    </xf>
    <xf numFmtId="0" fontId="5" fillId="28" borderId="92" xfId="0" applyFont="1" applyFill="1" applyBorder="1" applyAlignment="1">
      <alignment horizontal="right"/>
    </xf>
    <xf numFmtId="0" fontId="5" fillId="28" borderId="15" xfId="0" applyFont="1" applyFill="1" applyBorder="1" applyAlignment="1">
      <alignment horizontal="right"/>
    </xf>
    <xf numFmtId="0" fontId="5" fillId="28" borderId="76" xfId="0" applyFont="1" applyFill="1" applyBorder="1" applyAlignment="1">
      <alignment horizontal="left"/>
    </xf>
    <xf numFmtId="0" fontId="6" fillId="28" borderId="35" xfId="0" applyFont="1" applyFill="1" applyBorder="1" applyAlignment="1">
      <alignment horizontal="right"/>
    </xf>
    <xf numFmtId="0" fontId="6" fillId="28" borderId="75" xfId="0" applyFont="1" applyFill="1" applyBorder="1" applyAlignment="1">
      <alignment horizontal="right"/>
    </xf>
    <xf numFmtId="0" fontId="5" fillId="28" borderId="74" xfId="0" applyFont="1" applyFill="1" applyBorder="1" applyAlignment="1">
      <alignment horizontal="right"/>
    </xf>
    <xf numFmtId="0" fontId="5" fillId="28" borderId="73" xfId="0" applyFont="1" applyFill="1" applyBorder="1" applyAlignment="1">
      <alignment horizontal="right"/>
    </xf>
    <xf numFmtId="0" fontId="5" fillId="28" borderId="94" xfId="0" applyFont="1" applyFill="1" applyBorder="1" applyAlignment="1">
      <alignment horizontal="right"/>
    </xf>
    <xf numFmtId="4" fontId="1" fillId="28" borderId="30" xfId="0" applyNumberFormat="1" applyFont="1" applyFill="1" applyBorder="1" applyAlignment="1">
      <alignment horizontal="right" vertical="center"/>
    </xf>
    <xf numFmtId="4" fontId="1" fillId="28" borderId="12" xfId="0" applyNumberFormat="1" applyFont="1" applyFill="1" applyBorder="1" applyAlignment="1">
      <alignment vertical="center"/>
    </xf>
    <xf numFmtId="4" fontId="1" fillId="28" borderId="12" xfId="0" applyNumberFormat="1" applyFont="1" applyFill="1" applyBorder="1" applyAlignment="1">
      <alignment horizontal="right" vertical="center"/>
    </xf>
    <xf numFmtId="4" fontId="1" fillId="28" borderId="17" xfId="0" applyNumberFormat="1" applyFont="1" applyFill="1" applyBorder="1" applyAlignment="1">
      <alignment horizontal="right" vertical="center"/>
    </xf>
    <xf numFmtId="2" fontId="5" fillId="28" borderId="24" xfId="0" applyNumberFormat="1" applyFont="1" applyFill="1" applyBorder="1" applyAlignment="1">
      <alignment horizontal="right"/>
    </xf>
    <xf numFmtId="2" fontId="5" fillId="28" borderId="34" xfId="0" applyNumberFormat="1" applyFont="1" applyFill="1" applyBorder="1" applyAlignment="1">
      <alignment horizontal="right"/>
    </xf>
    <xf numFmtId="2" fontId="5" fillId="28" borderId="35" xfId="0" applyNumberFormat="1" applyFont="1" applyFill="1" applyBorder="1" applyAlignment="1">
      <alignment horizontal="right"/>
    </xf>
    <xf numFmtId="0" fontId="6" fillId="28" borderId="37" xfId="0" applyFont="1" applyFill="1" applyBorder="1" applyAlignment="1">
      <alignment horizontal="center"/>
    </xf>
    <xf numFmtId="0" fontId="32" fillId="0" borderId="0" xfId="0" quotePrefix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0" fillId="25" borderId="16" xfId="38" applyFont="1" applyFill="1" applyBorder="1" applyAlignment="1">
      <alignment horizontal="center" vertical="center"/>
    </xf>
    <xf numFmtId="0" fontId="40" fillId="25" borderId="21" xfId="38" applyFont="1" applyFill="1" applyBorder="1" applyAlignment="1">
      <alignment horizontal="center" vertical="center"/>
    </xf>
    <xf numFmtId="0" fontId="40" fillId="25" borderId="15" xfId="38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4" fillId="24" borderId="60" xfId="0" applyFont="1" applyFill="1" applyBorder="1" applyAlignment="1">
      <alignment horizontal="center" vertical="center" wrapText="1"/>
    </xf>
    <xf numFmtId="0" fontId="34" fillId="24" borderId="54" xfId="0" applyFont="1" applyFill="1" applyBorder="1" applyAlignment="1">
      <alignment horizontal="center" vertical="center" wrapText="1"/>
    </xf>
    <xf numFmtId="0" fontId="34" fillId="24" borderId="61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39" xfId="0" applyFont="1" applyFill="1" applyBorder="1" applyAlignment="1">
      <alignment horizontal="center" vertical="center" wrapText="1"/>
    </xf>
    <xf numFmtId="0" fontId="33" fillId="24" borderId="59" xfId="0" applyFont="1" applyFill="1" applyBorder="1" applyAlignment="1">
      <alignment horizontal="center" vertical="center" wrapText="1"/>
    </xf>
    <xf numFmtId="0" fontId="33" fillId="24" borderId="56" xfId="0" applyFont="1" applyFill="1" applyBorder="1" applyAlignment="1">
      <alignment horizontal="center" vertical="center" wrapText="1"/>
    </xf>
    <xf numFmtId="0" fontId="34" fillId="24" borderId="38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3" fillId="24" borderId="0" xfId="0" applyFont="1" applyFill="1" applyBorder="1" applyAlignment="1">
      <alignment horizontal="left" vertical="center" wrapText="1" indent="15"/>
    </xf>
    <xf numFmtId="0" fontId="33" fillId="24" borderId="56" xfId="0" applyFont="1" applyFill="1" applyBorder="1" applyAlignment="1">
      <alignment horizontal="left" vertical="center" wrapText="1" indent="15"/>
    </xf>
    <xf numFmtId="0" fontId="34" fillId="24" borderId="31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 wrapText="1"/>
    </xf>
    <xf numFmtId="0" fontId="34" fillId="24" borderId="77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horizontal="left" wrapText="1"/>
    </xf>
    <xf numFmtId="0" fontId="30" fillId="28" borderId="0" xfId="0" applyFont="1" applyFill="1" applyBorder="1" applyAlignment="1">
      <alignment horizontal="center"/>
    </xf>
    <xf numFmtId="0" fontId="5" fillId="28" borderId="32" xfId="0" applyFont="1" applyFill="1" applyBorder="1" applyAlignment="1">
      <alignment horizontal="center" wrapText="1"/>
    </xf>
    <xf numFmtId="0" fontId="5" fillId="28" borderId="24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77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0" fillId="24" borderId="28" xfId="0" applyFill="1" applyBorder="1" applyAlignment="1">
      <alignment horizontal="left" wrapText="1"/>
    </xf>
    <xf numFmtId="0" fontId="33" fillId="24" borderId="51" xfId="0" applyFont="1" applyFill="1" applyBorder="1" applyAlignment="1">
      <alignment horizontal="center" vertical="center" wrapText="1"/>
    </xf>
    <xf numFmtId="0" fontId="33" fillId="24" borderId="32" xfId="0" applyFont="1" applyFill="1" applyBorder="1" applyAlignment="1">
      <alignment horizontal="center" vertical="center" wrapText="1"/>
    </xf>
    <xf numFmtId="0" fontId="0" fillId="24" borderId="53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28" xfId="0" applyFill="1" applyBorder="1" applyAlignment="1">
      <alignment horizontal="left"/>
    </xf>
    <xf numFmtId="0" fontId="0" fillId="0" borderId="0" xfId="0"/>
    <xf numFmtId="0" fontId="0" fillId="0" borderId="28" xfId="0" applyBorder="1"/>
    <xf numFmtId="0" fontId="5" fillId="24" borderId="5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33" fillId="24" borderId="52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63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6" borderId="0" xfId="0" applyFont="1" applyFill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 wrapText="1"/>
    </xf>
    <xf numFmtId="0" fontId="6" fillId="28" borderId="24" xfId="0" applyFont="1" applyFill="1" applyBorder="1" applyAlignment="1">
      <alignment horizontal="left" vertical="center" wrapText="1"/>
    </xf>
    <xf numFmtId="0" fontId="6" fillId="28" borderId="35" xfId="0" applyFont="1" applyFill="1" applyBorder="1" applyAlignment="1">
      <alignment horizontal="justify" vertical="center"/>
    </xf>
    <xf numFmtId="0" fontId="5" fillId="28" borderId="89" xfId="0" applyFont="1" applyFill="1" applyBorder="1" applyAlignment="1">
      <alignment horizontal="center" vertical="center"/>
    </xf>
    <xf numFmtId="0" fontId="6" fillId="28" borderId="62" xfId="0" applyFont="1" applyFill="1" applyBorder="1" applyAlignment="1">
      <alignment vertical="center"/>
    </xf>
    <xf numFmtId="0" fontId="6" fillId="28" borderId="41" xfId="0" applyFont="1" applyFill="1" applyBorder="1" applyAlignment="1">
      <alignment vertical="center"/>
    </xf>
    <xf numFmtId="0" fontId="6" fillId="28" borderId="32" xfId="0" applyFont="1" applyFill="1" applyBorder="1" applyAlignment="1">
      <alignment horizontal="left" vertical="center" wrapText="1"/>
    </xf>
    <xf numFmtId="0" fontId="5" fillId="28" borderId="81" xfId="0" applyFont="1" applyFill="1" applyBorder="1" applyAlignment="1">
      <alignment horizontal="center" vertical="center" textRotation="90"/>
    </xf>
    <xf numFmtId="0" fontId="5" fillId="28" borderId="76" xfId="0" applyFont="1" applyFill="1" applyBorder="1" applyAlignment="1">
      <alignment horizontal="center" vertical="center" textRotation="90"/>
    </xf>
    <xf numFmtId="0" fontId="5" fillId="28" borderId="28" xfId="0" applyFont="1" applyFill="1" applyBorder="1" applyAlignment="1">
      <alignment horizontal="center" vertical="center" textRotation="90"/>
    </xf>
    <xf numFmtId="0" fontId="5" fillId="28" borderId="74" xfId="0" applyFont="1" applyFill="1" applyBorder="1" applyAlignment="1">
      <alignment horizontal="center" vertical="center" textRotation="90"/>
    </xf>
    <xf numFmtId="0" fontId="3" fillId="28" borderId="40" xfId="0" applyFont="1" applyFill="1" applyBorder="1" applyAlignment="1">
      <alignment horizontal="center" vertical="center" textRotation="90" wrapText="1"/>
    </xf>
    <xf numFmtId="0" fontId="3" fillId="28" borderId="45" xfId="0" applyFont="1" applyFill="1" applyBorder="1" applyAlignment="1">
      <alignment horizontal="center" vertical="center" textRotation="90" wrapText="1"/>
    </xf>
    <xf numFmtId="0" fontId="3" fillId="28" borderId="48" xfId="0" applyFont="1" applyFill="1" applyBorder="1" applyAlignment="1">
      <alignment horizontal="center" vertical="center" textRotation="90" wrapText="1"/>
    </xf>
    <xf numFmtId="0" fontId="2" fillId="28" borderId="62" xfId="0" applyFont="1" applyFill="1" applyBorder="1" applyAlignment="1">
      <alignment vertical="center" wrapText="1"/>
    </xf>
    <xf numFmtId="0" fontId="6" fillId="28" borderId="62" xfId="0" applyFont="1" applyFill="1" applyBorder="1" applyAlignment="1">
      <alignment vertical="center" wrapText="1"/>
    </xf>
    <xf numFmtId="0" fontId="6" fillId="28" borderId="82" xfId="0" applyFont="1" applyFill="1" applyBorder="1" applyAlignment="1">
      <alignment vertical="center" wrapText="1"/>
    </xf>
    <xf numFmtId="0" fontId="2" fillId="28" borderId="24" xfId="0" applyFont="1" applyFill="1" applyBorder="1" applyAlignment="1">
      <alignment vertical="center" wrapText="1"/>
    </xf>
    <xf numFmtId="0" fontId="6" fillId="28" borderId="24" xfId="0" applyFont="1" applyFill="1" applyBorder="1" applyAlignment="1">
      <alignment vertical="center" wrapText="1"/>
    </xf>
    <xf numFmtId="0" fontId="6" fillId="28" borderId="33" xfId="0" applyFont="1" applyFill="1" applyBorder="1" applyAlignment="1">
      <alignment vertical="center" wrapText="1"/>
    </xf>
    <xf numFmtId="0" fontId="2" fillId="28" borderId="35" xfId="0" applyFont="1" applyFill="1" applyBorder="1" applyAlignment="1">
      <alignment vertical="center" wrapText="1"/>
    </xf>
    <xf numFmtId="0" fontId="6" fillId="28" borderId="35" xfId="0" applyFont="1" applyFill="1" applyBorder="1" applyAlignment="1">
      <alignment vertical="center" wrapText="1"/>
    </xf>
    <xf numFmtId="0" fontId="6" fillId="28" borderId="36" xfId="0" applyFont="1" applyFill="1" applyBorder="1" applyAlignment="1">
      <alignment vertical="center" wrapText="1"/>
    </xf>
    <xf numFmtId="0" fontId="5" fillId="28" borderId="63" xfId="0" applyFont="1" applyFill="1" applyBorder="1" applyAlignment="1">
      <alignment horizontal="center" vertical="center"/>
    </xf>
    <xf numFmtId="0" fontId="6" fillId="28" borderId="32" xfId="0" applyFont="1" applyFill="1" applyBorder="1" applyAlignment="1">
      <alignment vertical="center"/>
    </xf>
    <xf numFmtId="0" fontId="6" fillId="28" borderId="38" xfId="0" applyFont="1" applyFill="1" applyBorder="1" applyAlignment="1">
      <alignment vertical="center"/>
    </xf>
    <xf numFmtId="0" fontId="3" fillId="28" borderId="40" xfId="0" applyFont="1" applyFill="1" applyBorder="1" applyAlignment="1">
      <alignment horizontal="center" vertical="center"/>
    </xf>
    <xf numFmtId="0" fontId="3" fillId="28" borderId="62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0" fontId="3" fillId="28" borderId="48" xfId="0" applyFont="1" applyFill="1" applyBorder="1" applyAlignment="1">
      <alignment horizontal="center" vertical="center"/>
    </xf>
    <xf numFmtId="0" fontId="3" fillId="28" borderId="35" xfId="0" applyFont="1" applyFill="1" applyBorder="1" applyAlignment="1">
      <alignment horizontal="center" vertical="center"/>
    </xf>
    <xf numFmtId="0" fontId="3" fillId="28" borderId="37" xfId="0" applyFont="1" applyFill="1" applyBorder="1" applyAlignment="1">
      <alignment horizontal="center" vertical="center"/>
    </xf>
    <xf numFmtId="0" fontId="32" fillId="28" borderId="0" xfId="0" applyFont="1" applyFill="1" applyAlignment="1">
      <alignment horizontal="left" vertical="center"/>
    </xf>
    <xf numFmtId="0" fontId="5" fillId="28" borderId="20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64" xfId="0" applyFont="1" applyFill="1" applyBorder="1" applyAlignment="1">
      <alignment horizontal="center" vertical="center" wrapText="1"/>
    </xf>
    <xf numFmtId="0" fontId="6" fillId="28" borderId="95" xfId="0" applyFont="1" applyFill="1" applyBorder="1" applyAlignment="1">
      <alignment horizontal="center" wrapText="1"/>
    </xf>
    <xf numFmtId="0" fontId="6" fillId="28" borderId="44" xfId="0" applyFont="1" applyFill="1" applyBorder="1" applyAlignment="1">
      <alignment horizontal="center" wrapText="1"/>
    </xf>
    <xf numFmtId="0" fontId="6" fillId="28" borderId="93" xfId="0" applyFont="1" applyFill="1" applyBorder="1" applyAlignment="1">
      <alignment horizontal="center" vertical="center" wrapText="1"/>
    </xf>
    <xf numFmtId="0" fontId="0" fillId="28" borderId="32" xfId="0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/>
    </xf>
    <xf numFmtId="0" fontId="5" fillId="28" borderId="7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28" borderId="16" xfId="0" applyFont="1" applyFill="1" applyBorder="1" applyAlignment="1">
      <alignment horizontal="center" wrapText="1"/>
    </xf>
    <xf numFmtId="0" fontId="0" fillId="28" borderId="21" xfId="0" applyFill="1" applyBorder="1" applyAlignment="1">
      <alignment horizontal="center" wrapText="1"/>
    </xf>
    <xf numFmtId="0" fontId="0" fillId="28" borderId="15" xfId="0" applyFill="1" applyBorder="1" applyAlignment="1">
      <alignment horizontal="center" wrapText="1"/>
    </xf>
    <xf numFmtId="0" fontId="5" fillId="28" borderId="12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left"/>
    </xf>
    <xf numFmtId="0" fontId="6" fillId="28" borderId="21" xfId="0" applyFont="1" applyFill="1" applyBorder="1" applyAlignment="1">
      <alignment horizontal="center"/>
    </xf>
    <xf numFmtId="0" fontId="6" fillId="28" borderId="15" xfId="0" applyFont="1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6" fillId="28" borderId="0" xfId="0" applyFont="1" applyFill="1" applyAlignment="1">
      <alignment horizontal="center" wrapText="1"/>
    </xf>
    <xf numFmtId="0" fontId="5" fillId="28" borderId="16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 vertical="center"/>
    </xf>
    <xf numFmtId="0" fontId="5" fillId="28" borderId="39" xfId="0" applyFont="1" applyFill="1" applyBorder="1" applyAlignment="1">
      <alignment horizontal="center" vertical="center"/>
    </xf>
    <xf numFmtId="0" fontId="3" fillId="28" borderId="23" xfId="0" applyFont="1" applyFill="1" applyBorder="1" applyAlignment="1">
      <alignment horizontal="center" vertical="center"/>
    </xf>
    <xf numFmtId="0" fontId="3" fillId="28" borderId="39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5" fillId="28" borderId="57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57" xfId="0" applyFont="1" applyFill="1" applyBorder="1" applyAlignment="1">
      <alignment horizontal="center" vertical="center"/>
    </xf>
    <xf numFmtId="0" fontId="5" fillId="28" borderId="50" xfId="0" applyFont="1" applyFill="1" applyBorder="1" applyAlignment="1">
      <alignment horizontal="center" vertical="center" textRotation="90"/>
    </xf>
    <xf numFmtId="0" fontId="5" fillId="28" borderId="96" xfId="0" applyFont="1" applyFill="1" applyBorder="1" applyAlignment="1">
      <alignment horizontal="center" vertical="center" textRotation="90"/>
    </xf>
    <xf numFmtId="0" fontId="5" fillId="28" borderId="49" xfId="0" applyFont="1" applyFill="1" applyBorder="1" applyAlignment="1">
      <alignment horizontal="center" vertical="center" textRotation="90"/>
    </xf>
    <xf numFmtId="0" fontId="6" fillId="28" borderId="91" xfId="0" applyFont="1" applyFill="1" applyBorder="1" applyAlignment="1">
      <alignment horizontal="left" vertical="center"/>
    </xf>
    <xf numFmtId="0" fontId="6" fillId="28" borderId="89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left" vertical="center"/>
    </xf>
    <xf numFmtId="0" fontId="6" fillId="28" borderId="30" xfId="0" applyFont="1" applyFill="1" applyBorder="1" applyAlignment="1">
      <alignment horizontal="left" vertical="center"/>
    </xf>
    <xf numFmtId="0" fontId="5" fillId="28" borderId="75" xfId="0" applyFont="1" applyFill="1" applyBorder="1" applyAlignment="1">
      <alignment horizontal="left" vertical="center"/>
    </xf>
    <xf numFmtId="0" fontId="5" fillId="28" borderId="35" xfId="0" applyFont="1" applyFill="1" applyBorder="1" applyAlignment="1">
      <alignment horizontal="left" vertical="center"/>
    </xf>
    <xf numFmtId="0" fontId="6" fillId="28" borderId="35" xfId="0" applyFont="1" applyFill="1" applyBorder="1" applyAlignment="1">
      <alignment horizontal="left" vertical="center"/>
    </xf>
    <xf numFmtId="0" fontId="3" fillId="28" borderId="50" xfId="0" applyFont="1" applyFill="1" applyBorder="1" applyAlignment="1">
      <alignment horizontal="center" vertical="center" textRotation="90"/>
    </xf>
    <xf numFmtId="0" fontId="3" fillId="28" borderId="96" xfId="0" applyFont="1" applyFill="1" applyBorder="1" applyAlignment="1">
      <alignment horizontal="center" vertical="center" textRotation="90"/>
    </xf>
    <xf numFmtId="0" fontId="3" fillId="28" borderId="49" xfId="0" applyFont="1" applyFill="1" applyBorder="1" applyAlignment="1">
      <alignment horizontal="center" vertical="center" textRotation="90"/>
    </xf>
    <xf numFmtId="0" fontId="5" fillId="28" borderId="42" xfId="0" applyFont="1" applyFill="1" applyBorder="1" applyAlignment="1">
      <alignment horizontal="center" vertical="center"/>
    </xf>
    <xf numFmtId="0" fontId="6" fillId="28" borderId="92" xfId="0" applyFont="1" applyFill="1" applyBorder="1" applyAlignment="1">
      <alignment horizontal="center" vertical="center"/>
    </xf>
    <xf numFmtId="0" fontId="6" fillId="28" borderId="43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wrapText="1"/>
    </xf>
    <xf numFmtId="0" fontId="5" fillId="28" borderId="57" xfId="0" applyFont="1" applyFill="1" applyBorder="1" applyAlignment="1">
      <alignment horizontal="center" wrapText="1"/>
    </xf>
    <xf numFmtId="0" fontId="5" fillId="28" borderId="58" xfId="0" applyFont="1" applyFill="1" applyBorder="1" applyAlignment="1">
      <alignment horizontal="center" wrapText="1"/>
    </xf>
    <xf numFmtId="4" fontId="6" fillId="28" borderId="21" xfId="0" applyNumberFormat="1" applyFont="1" applyFill="1" applyBorder="1" applyAlignment="1">
      <alignment horizontal="center" wrapText="1"/>
    </xf>
    <xf numFmtId="4" fontId="6" fillId="28" borderId="57" xfId="0" applyNumberFormat="1" applyFont="1" applyFill="1" applyBorder="1" applyAlignment="1">
      <alignment horizontal="center" wrapText="1"/>
    </xf>
    <xf numFmtId="0" fontId="6" fillId="28" borderId="58" xfId="0" applyFont="1" applyFill="1" applyBorder="1" applyAlignment="1">
      <alignment horizontal="center" wrapText="1"/>
    </xf>
    <xf numFmtId="0" fontId="6" fillId="28" borderId="21" xfId="0" applyFont="1" applyFill="1" applyBorder="1" applyAlignment="1">
      <alignment horizontal="center" wrapText="1"/>
    </xf>
    <xf numFmtId="0" fontId="6" fillId="28" borderId="57" xfId="0" applyFont="1" applyFill="1" applyBorder="1" applyAlignment="1">
      <alignment horizontal="center" wrapText="1"/>
    </xf>
    <xf numFmtId="0" fontId="5" fillId="28" borderId="16" xfId="0" applyFont="1" applyFill="1" applyBorder="1" applyAlignment="1">
      <alignment horizontal="center" wrapText="1"/>
    </xf>
    <xf numFmtId="4" fontId="6" fillId="28" borderId="16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3" fillId="28" borderId="81" xfId="0" applyFont="1" applyFill="1" applyBorder="1" applyAlignment="1">
      <alignment horizontal="center"/>
    </xf>
    <xf numFmtId="0" fontId="23" fillId="28" borderId="44" xfId="0" applyFont="1" applyFill="1" applyBorder="1" applyAlignment="1">
      <alignment horizontal="center"/>
    </xf>
    <xf numFmtId="0" fontId="23" fillId="28" borderId="60" xfId="0" applyFont="1" applyFill="1" applyBorder="1" applyAlignment="1">
      <alignment horizontal="center" wrapText="1"/>
    </xf>
    <xf numFmtId="0" fontId="23" fillId="28" borderId="39" xfId="0" applyFont="1" applyFill="1" applyBorder="1" applyAlignment="1">
      <alignment horizontal="center" wrapText="1"/>
    </xf>
    <xf numFmtId="0" fontId="23" fillId="28" borderId="22" xfId="0" applyFont="1" applyFill="1" applyBorder="1" applyAlignment="1">
      <alignment horizontal="center" wrapText="1"/>
    </xf>
    <xf numFmtId="0" fontId="23" fillId="28" borderId="54" xfId="0" applyFont="1" applyFill="1" applyBorder="1" applyAlignment="1">
      <alignment horizontal="center" wrapText="1"/>
    </xf>
    <xf numFmtId="0" fontId="23" fillId="28" borderId="56" xfId="0" applyFont="1" applyFill="1" applyBorder="1" applyAlignment="1">
      <alignment horizontal="center" wrapText="1"/>
    </xf>
    <xf numFmtId="0" fontId="23" fillId="28" borderId="78" xfId="0" applyFont="1" applyFill="1" applyBorder="1" applyAlignment="1">
      <alignment horizontal="center" wrapText="1"/>
    </xf>
    <xf numFmtId="0" fontId="48" fillId="0" borderId="0" xfId="0" applyFont="1" applyBorder="1"/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Accent1" xfId="13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Akcent 1" xfId="20"/>
    <cellStyle name="Buena" xfId="21" builtinId="26" customBuiltin="1"/>
    <cellStyle name="Cálculo" xfId="22" builtinId="22" customBuiltin="1"/>
    <cellStyle name="Celda de comprobación" xfId="23" builtinId="23" customBuiltin="1"/>
    <cellStyle name="Celda vinculada" xfId="24" builtinId="24" customBuiltin="1"/>
    <cellStyle name="Encabezado 4" xfId="25" builtinId="19" customBuiltin="1"/>
    <cellStyle name="Énfasis1" xfId="26" builtinId="29" customBuiltin="1"/>
    <cellStyle name="Énfasis1 2" xfId="27"/>
    <cellStyle name="Énfasis2" xfId="28" builtinId="33" customBuiltin="1"/>
    <cellStyle name="Énfasis3" xfId="29" builtinId="37" customBuiltin="1"/>
    <cellStyle name="Énfasis3 2" xfId="30"/>
    <cellStyle name="Énfasis4" xfId="31" builtinId="41" customBuiltin="1"/>
    <cellStyle name="Énfasis5" xfId="32" builtinId="45" customBuiltin="1"/>
    <cellStyle name="Énfasis6" xfId="33" builtinId="49" customBuiltin="1"/>
    <cellStyle name="Entrada" xfId="34" builtinId="20" customBuiltin="1"/>
    <cellStyle name="Hipervínculo" xfId="48" builtinId="8"/>
    <cellStyle name="Incorrecto" xfId="35" builtinId="27" customBuiltin="1"/>
    <cellStyle name="Millares" xfId="36" builtinId="3"/>
    <cellStyle name="Neutral" xfId="37" builtinId="28" customBuiltin="1"/>
    <cellStyle name="Normal" xfId="0" builtinId="0"/>
    <cellStyle name="Normal 3" xfId="38"/>
    <cellStyle name="Notas" xfId="39" builtinId="10" customBuiltin="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5"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mruColors>
      <color rgb="FF4213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133350</xdr:rowOff>
    </xdr:to>
    <xdr:sp macro="" textlink="">
      <xdr:nvSpPr>
        <xdr:cNvPr id="70662" name="AutoShape 6" descr="Resultado de imagen de facebook logo"/>
        <xdr:cNvSpPr>
          <a:spLocks noChangeAspect="1" noChangeArrowheads="1"/>
        </xdr:cNvSpPr>
      </xdr:nvSpPr>
      <xdr:spPr bwMode="auto">
        <a:xfrm>
          <a:off x="4305300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30</xdr:row>
      <xdr:rowOff>142875</xdr:rowOff>
    </xdr:to>
    <xdr:sp macro="" textlink="">
      <xdr:nvSpPr>
        <xdr:cNvPr id="70664" name="AutoShape 8" descr="Resultado de imagen de facebook logo"/>
        <xdr:cNvSpPr>
          <a:spLocks noChangeAspect="1" noChangeArrowheads="1"/>
        </xdr:cNvSpPr>
      </xdr:nvSpPr>
      <xdr:spPr bwMode="auto">
        <a:xfrm>
          <a:off x="4305300" y="44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37</xdr:row>
      <xdr:rowOff>66675</xdr:rowOff>
    </xdr:from>
    <xdr:to>
      <xdr:col>5</xdr:col>
      <xdr:colOff>1219199</xdr:colOff>
      <xdr:row>52</xdr:row>
      <xdr:rowOff>542925</xdr:rowOff>
    </xdr:to>
    <xdr:sp macro="" textlink="">
      <xdr:nvSpPr>
        <xdr:cNvPr id="2" name="1 Flecha doblada hacia arriba"/>
        <xdr:cNvSpPr/>
      </xdr:nvSpPr>
      <xdr:spPr>
        <a:xfrm rot="5400000">
          <a:off x="1009650" y="6696075"/>
          <a:ext cx="4210050" cy="4933949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117231</xdr:colOff>
      <xdr:row>9</xdr:row>
      <xdr:rowOff>153866</xdr:rowOff>
    </xdr:from>
    <xdr:to>
      <xdr:col>9</xdr:col>
      <xdr:colOff>644770</xdr:colOff>
      <xdr:row>15</xdr:row>
      <xdr:rowOff>36634</xdr:rowOff>
    </xdr:to>
    <xdr:sp macro="" textlink="">
      <xdr:nvSpPr>
        <xdr:cNvPr id="2" name="1 Flecha derecha"/>
        <xdr:cNvSpPr/>
      </xdr:nvSpPr>
      <xdr:spPr>
        <a:xfrm>
          <a:off x="8294077" y="2505808"/>
          <a:ext cx="527539" cy="89388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15</xdr:row>
      <xdr:rowOff>73269</xdr:rowOff>
    </xdr:from>
    <xdr:to>
      <xdr:col>9</xdr:col>
      <xdr:colOff>659423</xdr:colOff>
      <xdr:row>22</xdr:row>
      <xdr:rowOff>7327</xdr:rowOff>
    </xdr:to>
    <xdr:sp macro="" textlink="">
      <xdr:nvSpPr>
        <xdr:cNvPr id="2" name="1 Flecha derecha"/>
        <xdr:cNvSpPr/>
      </xdr:nvSpPr>
      <xdr:spPr>
        <a:xfrm>
          <a:off x="9363808" y="4337538"/>
          <a:ext cx="564173" cy="195628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213ED"/>
  </sheetPr>
  <dimension ref="B1:O44"/>
  <sheetViews>
    <sheetView showGridLines="0" showZeros="0" tabSelected="1" workbookViewId="0">
      <selection activeCell="C7" sqref="C7"/>
    </sheetView>
  </sheetViews>
  <sheetFormatPr baseColWidth="10" defaultRowHeight="12.75"/>
  <cols>
    <col min="1" max="1" width="2.28515625" customWidth="1"/>
    <col min="2" max="2" width="2.42578125" customWidth="1"/>
    <col min="5" max="5" width="13.5703125" customWidth="1"/>
    <col min="6" max="6" width="3.7109375" customWidth="1"/>
    <col min="7" max="7" width="5.140625" hidden="1" customWidth="1"/>
    <col min="8" max="8" width="2.28515625" hidden="1" customWidth="1"/>
    <col min="14" max="14" width="13.5703125" bestFit="1" customWidth="1"/>
    <col min="15" max="15" width="6.85546875" customWidth="1"/>
  </cols>
  <sheetData>
    <row r="1" spans="2:15" ht="13.5" thickBot="1"/>
    <row r="2" spans="2:15" ht="13.5" thickTop="1"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2:15" ht="15.75">
      <c r="B3" s="209"/>
      <c r="C3" s="6"/>
      <c r="D3" s="6"/>
      <c r="E3" s="6"/>
      <c r="F3" s="6"/>
      <c r="G3" s="6"/>
      <c r="H3" s="615" t="s">
        <v>356</v>
      </c>
      <c r="I3" s="616"/>
      <c r="J3" s="616"/>
      <c r="K3" s="616"/>
      <c r="L3" s="616"/>
      <c r="M3" s="616"/>
      <c r="N3" s="616"/>
      <c r="O3" s="617"/>
    </row>
    <row r="4" spans="2:15">
      <c r="B4" s="20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10"/>
    </row>
    <row r="5" spans="2:15">
      <c r="B5" s="209"/>
      <c r="C5" s="6"/>
      <c r="D5" s="6"/>
      <c r="E5" s="6"/>
      <c r="F5" s="6"/>
      <c r="G5" s="6"/>
      <c r="H5" s="6"/>
      <c r="I5" s="215" t="s">
        <v>341</v>
      </c>
      <c r="J5" s="216"/>
      <c r="K5" s="216"/>
      <c r="L5" s="216"/>
      <c r="M5" s="216"/>
      <c r="N5" s="216"/>
      <c r="O5" s="211"/>
    </row>
    <row r="6" spans="2:15">
      <c r="B6" s="209"/>
      <c r="C6" s="6"/>
      <c r="D6" s="6"/>
      <c r="E6" s="6"/>
      <c r="F6" s="6"/>
      <c r="G6" s="6"/>
      <c r="H6" s="6"/>
      <c r="I6" s="215" t="s">
        <v>361</v>
      </c>
      <c r="J6" s="216"/>
      <c r="K6" s="216"/>
      <c r="L6" s="216"/>
      <c r="M6" s="216"/>
      <c r="N6" s="216"/>
      <c r="O6" s="211"/>
    </row>
    <row r="7" spans="2:15" ht="19.5">
      <c r="B7" s="209"/>
      <c r="C7" s="783" t="s">
        <v>581</v>
      </c>
      <c r="D7" s="6"/>
      <c r="E7" s="6"/>
      <c r="F7" s="6"/>
      <c r="G7" s="6"/>
      <c r="H7" s="6"/>
      <c r="I7" s="215" t="s">
        <v>579</v>
      </c>
      <c r="J7" s="216"/>
      <c r="K7" s="216"/>
      <c r="L7" s="216"/>
      <c r="M7" s="216"/>
      <c r="N7" s="216"/>
      <c r="O7" s="211"/>
    </row>
    <row r="8" spans="2:15">
      <c r="B8" s="209"/>
      <c r="C8" s="6"/>
      <c r="D8" s="6"/>
      <c r="E8" s="6"/>
      <c r="F8" s="6"/>
      <c r="G8" s="6"/>
      <c r="H8" s="6"/>
      <c r="I8" s="215" t="s">
        <v>358</v>
      </c>
      <c r="J8" s="215"/>
      <c r="K8" s="215"/>
      <c r="L8" s="215"/>
      <c r="M8" s="215"/>
      <c r="N8" s="215"/>
      <c r="O8" s="210"/>
    </row>
    <row r="9" spans="2:15">
      <c r="B9" s="209"/>
      <c r="C9" s="6"/>
      <c r="D9" s="6"/>
      <c r="E9" s="6"/>
      <c r="F9" s="6"/>
      <c r="G9" s="6"/>
      <c r="H9" s="6"/>
      <c r="I9" s="215"/>
      <c r="J9" s="215"/>
      <c r="K9" s="215"/>
      <c r="L9" s="215"/>
      <c r="M9" s="215"/>
      <c r="N9" s="215"/>
      <c r="O9" s="210"/>
    </row>
    <row r="10" spans="2:15">
      <c r="B10" s="209"/>
      <c r="C10" s="6"/>
      <c r="D10" s="6"/>
      <c r="E10" s="6"/>
      <c r="F10" s="6"/>
      <c r="G10" s="6"/>
      <c r="H10" s="6"/>
      <c r="I10" s="215" t="s">
        <v>342</v>
      </c>
      <c r="J10" s="215"/>
      <c r="K10" s="215"/>
      <c r="L10" s="215"/>
      <c r="M10" s="215"/>
      <c r="N10" s="215"/>
      <c r="O10" s="210"/>
    </row>
    <row r="11" spans="2:15">
      <c r="B11" s="209"/>
      <c r="C11" s="6"/>
      <c r="D11" s="6"/>
      <c r="E11" s="6"/>
      <c r="F11" s="6"/>
      <c r="G11" s="6"/>
      <c r="H11" s="6"/>
      <c r="I11" s="215" t="s">
        <v>343</v>
      </c>
      <c r="J11" s="215"/>
      <c r="K11" s="215"/>
      <c r="L11" s="215"/>
      <c r="M11" s="215"/>
      <c r="N11" s="215"/>
      <c r="O11" s="210"/>
    </row>
    <row r="12" spans="2:15">
      <c r="B12" s="209"/>
      <c r="C12" s="6"/>
      <c r="D12" s="6"/>
      <c r="E12" s="6"/>
      <c r="F12" s="6"/>
      <c r="G12" s="6"/>
      <c r="H12" s="6"/>
      <c r="I12" s="215" t="s">
        <v>344</v>
      </c>
      <c r="J12" s="215"/>
      <c r="K12" s="215"/>
      <c r="L12" s="215"/>
      <c r="M12" s="215"/>
      <c r="N12" s="215"/>
      <c r="O12" s="210"/>
    </row>
    <row r="13" spans="2:15">
      <c r="B13" s="209"/>
      <c r="C13" s="6"/>
      <c r="D13" s="6"/>
      <c r="E13" s="6"/>
      <c r="F13" s="6"/>
      <c r="G13" s="6"/>
      <c r="H13" s="6"/>
      <c r="I13" s="215" t="s">
        <v>347</v>
      </c>
      <c r="J13" s="215"/>
      <c r="K13" s="215"/>
      <c r="L13" s="215"/>
      <c r="M13" s="215"/>
      <c r="N13" s="215"/>
      <c r="O13" s="210"/>
    </row>
    <row r="14" spans="2:15">
      <c r="B14" s="209"/>
      <c r="C14" s="6"/>
      <c r="D14" s="6"/>
      <c r="E14" s="6"/>
      <c r="F14" s="6"/>
      <c r="G14" s="6"/>
      <c r="H14" s="6"/>
      <c r="I14" s="215"/>
      <c r="J14" s="215"/>
      <c r="K14" s="215"/>
      <c r="L14" s="215"/>
      <c r="M14" s="215"/>
      <c r="N14" s="215"/>
      <c r="O14" s="210"/>
    </row>
    <row r="15" spans="2:15">
      <c r="B15" s="209"/>
      <c r="C15" s="6"/>
      <c r="D15" s="6"/>
      <c r="E15" s="6"/>
      <c r="F15" s="6"/>
      <c r="G15" s="6"/>
      <c r="H15" s="6"/>
      <c r="I15" s="215" t="s">
        <v>359</v>
      </c>
      <c r="J15" s="215"/>
      <c r="K15" s="215"/>
      <c r="L15" s="215"/>
      <c r="M15" s="215"/>
      <c r="N15" s="215"/>
      <c r="O15" s="210"/>
    </row>
    <row r="16" spans="2:15">
      <c r="B16" s="209"/>
      <c r="C16" s="6"/>
      <c r="D16" s="6"/>
      <c r="E16" s="6"/>
      <c r="F16" s="6"/>
      <c r="G16" s="6"/>
      <c r="H16" s="6"/>
      <c r="I16" s="215" t="s">
        <v>360</v>
      </c>
      <c r="J16" s="215"/>
      <c r="K16" s="215"/>
      <c r="L16" s="215"/>
      <c r="M16" s="215"/>
      <c r="N16" s="215"/>
      <c r="O16" s="210"/>
    </row>
    <row r="17" spans="2:15">
      <c r="B17" s="209"/>
      <c r="C17" s="6"/>
      <c r="D17" s="6"/>
      <c r="E17" s="6"/>
      <c r="F17" s="6"/>
      <c r="G17" s="6"/>
      <c r="H17" s="6"/>
      <c r="I17" s="215"/>
      <c r="J17" s="215"/>
      <c r="K17" s="215"/>
      <c r="L17" s="215"/>
      <c r="M17" s="215"/>
      <c r="N17" s="215"/>
      <c r="O17" s="210"/>
    </row>
    <row r="18" spans="2:15">
      <c r="B18" s="209"/>
      <c r="C18" s="6"/>
      <c r="D18" s="6"/>
      <c r="E18" s="6"/>
      <c r="F18" s="6"/>
      <c r="G18" s="6"/>
      <c r="H18" s="6"/>
      <c r="I18" s="215" t="s">
        <v>348</v>
      </c>
      <c r="J18" s="215"/>
      <c r="K18" s="215"/>
      <c r="L18" s="215"/>
      <c r="M18" s="215"/>
      <c r="N18" s="215"/>
      <c r="O18" s="210"/>
    </row>
    <row r="19" spans="2:15">
      <c r="B19" s="209"/>
      <c r="C19" s="6"/>
      <c r="D19" s="6"/>
      <c r="E19" s="6"/>
      <c r="F19" s="6"/>
      <c r="G19" s="6"/>
      <c r="H19" s="6"/>
      <c r="I19" s="215" t="s">
        <v>345</v>
      </c>
      <c r="J19" s="215"/>
      <c r="K19" s="215"/>
      <c r="L19" s="215"/>
      <c r="M19" s="215"/>
      <c r="N19" s="215"/>
      <c r="O19" s="210"/>
    </row>
    <row r="20" spans="2:15">
      <c r="B20" s="209"/>
      <c r="C20" s="619"/>
      <c r="D20" s="619"/>
      <c r="E20" s="619"/>
      <c r="F20" s="6"/>
      <c r="G20" s="6"/>
      <c r="H20" s="6"/>
      <c r="I20" s="215" t="s">
        <v>346</v>
      </c>
      <c r="J20" s="215"/>
      <c r="K20" s="215"/>
      <c r="L20" s="215"/>
      <c r="M20" s="215"/>
      <c r="N20" s="215"/>
      <c r="O20" s="210"/>
    </row>
    <row r="21" spans="2:15">
      <c r="B21" s="209"/>
      <c r="C21" s="618"/>
      <c r="D21" s="618"/>
      <c r="E21" s="618"/>
      <c r="F21" s="6"/>
      <c r="G21" s="6"/>
      <c r="H21" s="6"/>
      <c r="I21" s="215"/>
      <c r="J21" s="215"/>
      <c r="K21" s="215"/>
      <c r="L21" s="215"/>
      <c r="M21" s="215"/>
      <c r="N21" s="215"/>
      <c r="O21" s="210"/>
    </row>
    <row r="22" spans="2:15">
      <c r="B22" s="209"/>
      <c r="C22" s="6"/>
      <c r="D22" s="6"/>
      <c r="E22" s="6"/>
      <c r="F22" s="6"/>
      <c r="G22" s="6"/>
      <c r="H22" s="6"/>
      <c r="I22" s="215" t="s">
        <v>349</v>
      </c>
      <c r="J22" s="215"/>
      <c r="K22" s="215"/>
      <c r="L22" s="215"/>
      <c r="M22" s="215"/>
      <c r="N22" s="215"/>
      <c r="O22" s="210"/>
    </row>
    <row r="23" spans="2:15">
      <c r="B23" s="209"/>
      <c r="C23" s="6"/>
      <c r="D23" s="6"/>
      <c r="E23" s="6"/>
      <c r="F23" s="6"/>
      <c r="G23" s="6"/>
      <c r="H23" s="6"/>
      <c r="I23" s="215" t="s">
        <v>350</v>
      </c>
      <c r="J23" s="215"/>
      <c r="K23" s="215"/>
      <c r="L23" s="215"/>
      <c r="M23" s="215"/>
      <c r="N23" s="215"/>
      <c r="O23" s="210"/>
    </row>
    <row r="24" spans="2:15">
      <c r="B24" s="209"/>
      <c r="C24" s="6"/>
      <c r="D24" s="6"/>
      <c r="E24" s="6"/>
      <c r="F24" s="6"/>
      <c r="G24" s="6"/>
      <c r="H24" s="6"/>
      <c r="I24" s="215" t="s">
        <v>351</v>
      </c>
      <c r="J24" s="215"/>
      <c r="K24" s="215"/>
      <c r="L24" s="215"/>
      <c r="M24" s="215"/>
      <c r="N24" s="215"/>
      <c r="O24" s="210"/>
    </row>
    <row r="25" spans="2:15">
      <c r="B25" s="209"/>
      <c r="C25" s="6"/>
      <c r="D25" s="6"/>
      <c r="E25" s="6"/>
      <c r="F25" s="6"/>
      <c r="G25" s="6"/>
      <c r="H25" s="6"/>
      <c r="I25" s="217" t="s">
        <v>352</v>
      </c>
      <c r="J25" s="215"/>
      <c r="K25" s="215"/>
      <c r="L25" s="215"/>
      <c r="M25" s="215"/>
      <c r="N25" s="215"/>
      <c r="O25" s="210"/>
    </row>
    <row r="26" spans="2:15">
      <c r="B26" s="209"/>
      <c r="C26" s="6"/>
      <c r="D26" s="6"/>
      <c r="E26" s="6"/>
      <c r="F26" s="6"/>
      <c r="G26" s="6"/>
      <c r="H26" s="6"/>
      <c r="I26" s="215"/>
      <c r="J26" s="215"/>
      <c r="K26" s="215"/>
      <c r="L26" s="215"/>
      <c r="M26" s="215"/>
      <c r="N26" s="215"/>
      <c r="O26" s="210"/>
    </row>
    <row r="27" spans="2:15">
      <c r="B27" s="209"/>
      <c r="C27" s="131"/>
      <c r="D27" s="6"/>
      <c r="E27" s="6"/>
      <c r="F27" s="6"/>
      <c r="G27" s="6"/>
      <c r="H27" s="6"/>
      <c r="I27" s="217" t="s">
        <v>353</v>
      </c>
      <c r="J27" s="215"/>
      <c r="K27" s="215"/>
      <c r="L27" s="215"/>
      <c r="M27" s="215"/>
      <c r="N27" s="215"/>
      <c r="O27" s="210"/>
    </row>
    <row r="28" spans="2:15">
      <c r="B28" s="209"/>
      <c r="C28" s="131"/>
      <c r="D28" s="6"/>
      <c r="E28" s="6"/>
      <c r="F28" s="6"/>
      <c r="G28" s="6"/>
      <c r="H28" s="6"/>
      <c r="I28" s="217" t="s">
        <v>354</v>
      </c>
      <c r="J28" s="215"/>
      <c r="K28" s="215"/>
      <c r="L28" s="215"/>
      <c r="M28" s="215"/>
      <c r="N28" s="215"/>
      <c r="O28" s="210"/>
    </row>
    <row r="29" spans="2:15">
      <c r="B29" s="209"/>
      <c r="C29" s="131"/>
      <c r="D29" s="6"/>
      <c r="E29" s="6"/>
      <c r="F29" s="6"/>
      <c r="G29" s="6"/>
      <c r="H29" s="6"/>
      <c r="I29" s="215"/>
      <c r="J29" s="215"/>
      <c r="K29" s="215"/>
      <c r="L29" s="215"/>
      <c r="M29" s="215"/>
      <c r="N29" s="215"/>
      <c r="O29" s="210"/>
    </row>
    <row r="30" spans="2:15">
      <c r="B30" s="209"/>
      <c r="C30" s="6"/>
      <c r="D30" s="6"/>
      <c r="E30" s="6"/>
      <c r="F30" s="6"/>
      <c r="G30" s="6"/>
      <c r="H30" s="6"/>
      <c r="I30" s="217" t="s">
        <v>355</v>
      </c>
      <c r="J30" s="215"/>
      <c r="K30" s="215"/>
      <c r="L30" s="215"/>
      <c r="M30" s="215"/>
      <c r="N30" s="215"/>
      <c r="O30" s="210"/>
    </row>
    <row r="31" spans="2:15">
      <c r="B31" s="209"/>
      <c r="C31" s="6"/>
      <c r="D31" s="6"/>
      <c r="E31" s="6"/>
      <c r="F31" s="6"/>
      <c r="G31" s="6"/>
      <c r="H31" s="6"/>
      <c r="I31" s="217"/>
      <c r="J31" s="215"/>
      <c r="K31" s="215"/>
      <c r="L31" s="215"/>
      <c r="M31" s="215"/>
      <c r="N31" s="215"/>
      <c r="O31" s="210"/>
    </row>
    <row r="32" spans="2:15">
      <c r="B32" s="209"/>
      <c r="C32" s="6"/>
      <c r="D32" s="6"/>
      <c r="E32" s="6"/>
      <c r="F32" s="6"/>
      <c r="G32" s="6"/>
      <c r="H32" s="6"/>
      <c r="I32" s="217"/>
      <c r="J32" s="215"/>
      <c r="K32" s="215"/>
      <c r="L32" s="215"/>
      <c r="M32" s="215"/>
      <c r="N32" s="215"/>
      <c r="O32" s="210"/>
    </row>
    <row r="33" spans="2:15">
      <c r="B33" s="209"/>
      <c r="C33" s="163"/>
      <c r="D33" s="6"/>
      <c r="E33" s="6"/>
      <c r="F33" s="6"/>
      <c r="G33" s="6"/>
      <c r="H33" s="6"/>
      <c r="I33" s="217"/>
      <c r="J33" s="215"/>
      <c r="K33" s="215"/>
      <c r="L33" s="215"/>
      <c r="M33" s="215"/>
      <c r="N33" s="219"/>
      <c r="O33" s="210"/>
    </row>
    <row r="34" spans="2:15">
      <c r="B34" s="209"/>
      <c r="C34" s="163"/>
      <c r="D34" s="6"/>
      <c r="E34" s="6"/>
      <c r="F34" s="6"/>
      <c r="G34" s="6"/>
      <c r="H34" s="6"/>
      <c r="I34" s="217"/>
      <c r="J34" s="215"/>
      <c r="K34" s="215"/>
      <c r="L34" s="215"/>
      <c r="M34" s="215"/>
      <c r="N34" s="219"/>
      <c r="O34" s="210"/>
    </row>
    <row r="35" spans="2:15">
      <c r="B35" s="209"/>
      <c r="C35" s="221"/>
      <c r="D35" s="6"/>
      <c r="E35" s="6"/>
      <c r="F35" s="6"/>
      <c r="G35" s="6"/>
      <c r="H35" s="6"/>
      <c r="I35" s="217"/>
      <c r="J35" s="215"/>
      <c r="K35" s="215"/>
      <c r="L35" s="215"/>
      <c r="M35" s="215"/>
      <c r="N35" s="220"/>
      <c r="O35" s="210"/>
    </row>
    <row r="36" spans="2:15">
      <c r="B36" s="209"/>
      <c r="C36" s="221"/>
      <c r="D36" s="6"/>
      <c r="E36" s="6"/>
      <c r="F36" s="6"/>
      <c r="G36" s="6"/>
      <c r="H36" s="6"/>
      <c r="I36" s="217"/>
      <c r="J36" s="215"/>
      <c r="K36" s="215"/>
      <c r="L36" s="215"/>
      <c r="M36" s="215"/>
      <c r="N36" s="220"/>
      <c r="O36" s="210"/>
    </row>
    <row r="37" spans="2:15">
      <c r="B37" s="209"/>
      <c r="C37" s="221"/>
      <c r="D37" s="6"/>
      <c r="E37" s="6"/>
      <c r="F37" s="6"/>
      <c r="G37" s="6"/>
      <c r="H37" s="6"/>
      <c r="I37" s="217"/>
      <c r="J37" s="215"/>
      <c r="K37" s="215"/>
      <c r="L37" s="215"/>
      <c r="M37" s="215"/>
      <c r="N37" s="220"/>
      <c r="O37" s="210"/>
    </row>
    <row r="38" spans="2:15">
      <c r="B38" s="209"/>
      <c r="C38" s="221"/>
      <c r="D38" s="6"/>
      <c r="E38" s="6"/>
      <c r="F38" s="6"/>
      <c r="G38" s="6"/>
      <c r="H38" s="6"/>
      <c r="I38" s="217"/>
      <c r="J38" s="215"/>
      <c r="K38" s="215"/>
      <c r="L38" s="215"/>
      <c r="M38" s="215"/>
      <c r="N38" s="220"/>
      <c r="O38" s="210"/>
    </row>
    <row r="39" spans="2:15">
      <c r="B39" s="209"/>
      <c r="C39" s="146"/>
      <c r="D39" s="6"/>
      <c r="E39" s="6"/>
      <c r="F39" s="6"/>
      <c r="G39" s="6"/>
      <c r="H39" s="6"/>
      <c r="I39" s="217"/>
      <c r="J39" s="215"/>
      <c r="K39" s="215"/>
      <c r="L39" s="215"/>
      <c r="M39" s="215"/>
      <c r="N39" s="218"/>
      <c r="O39" s="210"/>
    </row>
    <row r="40" spans="2:15">
      <c r="B40" s="209"/>
      <c r="C40" s="146"/>
      <c r="D40" s="6"/>
      <c r="E40" s="6"/>
      <c r="F40" s="6"/>
      <c r="G40" s="6"/>
      <c r="H40" s="6"/>
      <c r="I40" s="217"/>
      <c r="J40" s="215"/>
      <c r="K40" s="215"/>
      <c r="L40" s="215"/>
      <c r="M40" s="215"/>
      <c r="N40" s="218"/>
      <c r="O40" s="210"/>
    </row>
    <row r="41" spans="2:15">
      <c r="B41" s="209"/>
      <c r="C41" s="146"/>
      <c r="D41" s="6"/>
      <c r="E41" s="6"/>
      <c r="F41" s="6"/>
      <c r="G41" s="6"/>
      <c r="H41" s="6"/>
      <c r="I41" s="217"/>
      <c r="J41" s="215"/>
      <c r="K41" s="215"/>
      <c r="L41" s="215"/>
      <c r="M41" s="215"/>
      <c r="N41" s="218"/>
      <c r="O41" s="210"/>
    </row>
    <row r="42" spans="2:15">
      <c r="B42" s="209"/>
      <c r="C42" s="146"/>
      <c r="D42" s="6"/>
      <c r="E42" s="6"/>
      <c r="F42" s="6"/>
      <c r="G42" s="6"/>
      <c r="H42" s="6"/>
      <c r="I42" s="217"/>
      <c r="J42" s="215"/>
      <c r="K42" s="215"/>
      <c r="L42" s="215"/>
      <c r="M42" s="215"/>
      <c r="N42" s="218"/>
      <c r="O42" s="210"/>
    </row>
    <row r="43" spans="2:15" ht="13.5" thickBot="1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</row>
    <row r="44" spans="2:15" ht="13.5" thickTop="1"/>
  </sheetData>
  <mergeCells count="3">
    <mergeCell ref="H3:O3"/>
    <mergeCell ref="C21:E21"/>
    <mergeCell ref="C20:E2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8"/>
  <sheetViews>
    <sheetView topLeftCell="B4" workbookViewId="0">
      <selection activeCell="D53" sqref="D53:G53"/>
    </sheetView>
  </sheetViews>
  <sheetFormatPr baseColWidth="10" defaultRowHeight="12.75"/>
  <cols>
    <col min="1" max="1" width="11.42578125" style="125"/>
    <col min="2" max="2" width="3.28515625" style="125" customWidth="1"/>
    <col min="3" max="3" width="20.5703125" style="125" customWidth="1"/>
    <col min="4" max="4" width="13.140625" style="125" customWidth="1"/>
    <col min="5" max="5" width="11.42578125" style="125" customWidth="1"/>
    <col min="6" max="6" width="13.5703125" style="125" customWidth="1"/>
    <col min="7" max="7" width="14.5703125" style="125" customWidth="1"/>
    <col min="8" max="8" width="15.85546875" style="125" customWidth="1"/>
    <col min="9" max="9" width="14.28515625" style="125" customWidth="1"/>
    <col min="10" max="10" width="17.28515625" style="125" customWidth="1"/>
    <col min="11" max="11" width="14.5703125" style="125" customWidth="1"/>
    <col min="12" max="12" width="12.7109375" style="125" bestFit="1" customWidth="1"/>
    <col min="13" max="13" width="13.85546875" style="125" customWidth="1"/>
    <col min="14" max="14" width="11.5703125" style="125" bestFit="1" customWidth="1"/>
    <col min="15" max="15" width="11" style="125" bestFit="1" customWidth="1"/>
    <col min="16" max="16" width="11.5703125" style="125" bestFit="1" customWidth="1"/>
    <col min="17" max="17" width="11.140625" style="125" bestFit="1" customWidth="1"/>
    <col min="18" max="18" width="13.28515625" style="125" bestFit="1" customWidth="1"/>
    <col min="19" max="19" width="11.42578125" style="125"/>
    <col min="20" max="20" width="44.85546875" style="125" customWidth="1"/>
    <col min="21" max="21" width="13.5703125" style="125" customWidth="1"/>
    <col min="22" max="25" width="11.42578125" style="125"/>
    <col min="26" max="26" width="12.7109375" style="125" customWidth="1"/>
    <col min="27" max="27" width="12.7109375" style="125" bestFit="1" customWidth="1"/>
    <col min="28" max="16384" width="11.42578125" style="125"/>
  </cols>
  <sheetData>
    <row r="1" spans="1:11">
      <c r="B1" s="328"/>
      <c r="C1" s="328"/>
      <c r="D1" s="329"/>
      <c r="E1" s="329"/>
      <c r="F1" s="329"/>
      <c r="G1" s="329"/>
      <c r="H1" s="329"/>
      <c r="I1" s="329"/>
      <c r="J1" s="329"/>
    </row>
    <row r="2" spans="1:11" s="124" customFormat="1" ht="22.5" customHeight="1">
      <c r="B2" s="330"/>
      <c r="C2" s="672" t="s">
        <v>430</v>
      </c>
      <c r="D2" s="672"/>
      <c r="E2" s="672"/>
      <c r="F2" s="672"/>
      <c r="G2" s="672"/>
      <c r="H2" s="672"/>
      <c r="I2" s="672"/>
      <c r="J2" s="672"/>
      <c r="K2" s="672"/>
    </row>
    <row r="3" spans="1:11" ht="13.5" thickBot="1">
      <c r="B3" s="328"/>
      <c r="C3" s="328"/>
      <c r="D3" s="329"/>
      <c r="E3" s="329"/>
      <c r="F3" s="329"/>
      <c r="G3" s="329"/>
      <c r="H3" s="329"/>
      <c r="I3" s="329"/>
      <c r="J3" s="329"/>
    </row>
    <row r="4" spans="1:11">
      <c r="B4" s="329"/>
      <c r="C4" s="328"/>
      <c r="D4" s="329"/>
      <c r="E4" s="331"/>
      <c r="F4" s="675" t="s">
        <v>415</v>
      </c>
      <c r="G4" s="676"/>
      <c r="H4" s="676"/>
      <c r="I4" s="677"/>
    </row>
    <row r="5" spans="1:11" ht="38.25">
      <c r="A5" s="329"/>
      <c r="B5" s="329"/>
      <c r="C5" s="329"/>
      <c r="D5" s="329"/>
      <c r="E5" s="331"/>
      <c r="F5" s="332" t="s">
        <v>416</v>
      </c>
      <c r="G5" s="333" t="s">
        <v>417</v>
      </c>
      <c r="H5" s="333" t="s">
        <v>418</v>
      </c>
      <c r="I5" s="334" t="s">
        <v>45</v>
      </c>
    </row>
    <row r="6" spans="1:11" ht="13.5" thickBot="1">
      <c r="B6" s="335"/>
      <c r="C6" s="335"/>
      <c r="D6" s="335"/>
      <c r="E6" s="336"/>
      <c r="F6" s="337" t="s">
        <v>471</v>
      </c>
      <c r="G6" s="337" t="s">
        <v>471</v>
      </c>
      <c r="H6" s="337" t="s">
        <v>471</v>
      </c>
      <c r="I6" s="337" t="s">
        <v>471</v>
      </c>
    </row>
    <row r="7" spans="1:11" ht="30" customHeight="1">
      <c r="B7" s="679" t="s">
        <v>419</v>
      </c>
      <c r="C7" s="678" t="s">
        <v>432</v>
      </c>
      <c r="D7" s="678"/>
      <c r="E7" s="678"/>
      <c r="F7" s="223"/>
      <c r="G7" s="223"/>
      <c r="H7" s="223"/>
      <c r="I7" s="262">
        <f>SUM(F7:H7)</f>
        <v>0</v>
      </c>
    </row>
    <row r="8" spans="1:11">
      <c r="B8" s="679"/>
      <c r="C8" s="673" t="s">
        <v>420</v>
      </c>
      <c r="D8" s="673"/>
      <c r="E8" s="673"/>
      <c r="F8" s="223"/>
      <c r="G8" s="223"/>
      <c r="H8" s="223"/>
      <c r="I8" s="262">
        <f>SUM(F8:H8)</f>
        <v>0</v>
      </c>
      <c r="K8" s="329"/>
    </row>
    <row r="9" spans="1:11">
      <c r="B9" s="679"/>
      <c r="C9" s="673" t="s">
        <v>421</v>
      </c>
      <c r="D9" s="673"/>
      <c r="E9" s="673"/>
      <c r="F9" s="223"/>
      <c r="G9" s="223"/>
      <c r="H9" s="223"/>
      <c r="I9" s="262">
        <f>SUM(F9:H9)</f>
        <v>0</v>
      </c>
      <c r="K9" s="329"/>
    </row>
    <row r="10" spans="1:11">
      <c r="B10" s="679"/>
      <c r="C10" s="673" t="s">
        <v>425</v>
      </c>
      <c r="D10" s="673"/>
      <c r="E10" s="673"/>
      <c r="F10" s="223"/>
      <c r="G10" s="223"/>
      <c r="H10" s="223"/>
      <c r="I10" s="262">
        <f>SUM(F10:H10)</f>
        <v>0</v>
      </c>
    </row>
    <row r="11" spans="1:11" ht="12.75" customHeight="1">
      <c r="B11" s="679"/>
      <c r="C11" s="673" t="s">
        <v>422</v>
      </c>
      <c r="D11" s="673"/>
      <c r="E11" s="673"/>
      <c r="F11" s="223"/>
      <c r="G11" s="223"/>
      <c r="H11" s="223"/>
      <c r="I11" s="262">
        <f>SUM(F11:H11)</f>
        <v>0</v>
      </c>
    </row>
    <row r="12" spans="1:11" ht="13.5" thickBot="1">
      <c r="B12" s="680"/>
      <c r="C12" s="674" t="s">
        <v>45</v>
      </c>
      <c r="D12" s="674"/>
      <c r="E12" s="674"/>
      <c r="F12" s="338">
        <f>SUM(F7:F11)</f>
        <v>0</v>
      </c>
      <c r="G12" s="338">
        <f>SUM(G7:G11)</f>
        <v>0</v>
      </c>
      <c r="H12" s="338">
        <f>SUM(H7:H11)</f>
        <v>0</v>
      </c>
      <c r="I12" s="339">
        <f>SUM(I7:I11)</f>
        <v>0</v>
      </c>
    </row>
    <row r="13" spans="1:11" ht="13.5" thickBot="1">
      <c r="B13" s="326"/>
      <c r="C13" s="340"/>
      <c r="D13" s="340"/>
      <c r="E13" s="340"/>
      <c r="F13" s="341"/>
      <c r="G13" s="341"/>
      <c r="H13" s="342"/>
      <c r="I13" s="342"/>
    </row>
    <row r="14" spans="1:11" ht="13.5" thickBot="1">
      <c r="B14" s="327"/>
      <c r="C14" s="343"/>
      <c r="D14" s="343"/>
      <c r="E14" s="344"/>
      <c r="F14" s="559" t="s">
        <v>470</v>
      </c>
      <c r="G14" s="559" t="s">
        <v>470</v>
      </c>
      <c r="H14" s="559" t="s">
        <v>470</v>
      </c>
      <c r="I14" s="559" t="s">
        <v>470</v>
      </c>
    </row>
    <row r="15" spans="1:11" s="329" customFormat="1" ht="24.75" customHeight="1">
      <c r="A15" s="331"/>
      <c r="B15" s="681" t="s">
        <v>419</v>
      </c>
      <c r="C15" s="678" t="s">
        <v>432</v>
      </c>
      <c r="D15" s="678"/>
      <c r="E15" s="678"/>
      <c r="F15" s="223"/>
      <c r="G15" s="223"/>
      <c r="H15" s="223"/>
      <c r="I15" s="262">
        <f t="shared" ref="I15:I19" si="0">SUM(F15:H15)</f>
        <v>0</v>
      </c>
    </row>
    <row r="16" spans="1:11">
      <c r="A16" s="331"/>
      <c r="B16" s="681"/>
      <c r="C16" s="673" t="s">
        <v>420</v>
      </c>
      <c r="D16" s="673"/>
      <c r="E16" s="673"/>
      <c r="F16" s="223"/>
      <c r="G16" s="223"/>
      <c r="H16" s="223"/>
      <c r="I16" s="345"/>
    </row>
    <row r="17" spans="1:11" ht="12.75" customHeight="1">
      <c r="A17" s="331"/>
      <c r="B17" s="681"/>
      <c r="C17" s="673" t="s">
        <v>421</v>
      </c>
      <c r="D17" s="673"/>
      <c r="E17" s="673"/>
      <c r="F17" s="223"/>
      <c r="G17" s="223"/>
      <c r="H17" s="223"/>
      <c r="I17" s="262">
        <f>SUM(F16:H16)</f>
        <v>0</v>
      </c>
    </row>
    <row r="18" spans="1:11">
      <c r="A18" s="331"/>
      <c r="B18" s="681"/>
      <c r="C18" s="673" t="s">
        <v>425</v>
      </c>
      <c r="D18" s="673"/>
      <c r="E18" s="673"/>
      <c r="F18" s="223"/>
      <c r="G18" s="223"/>
      <c r="H18" s="223"/>
      <c r="I18" s="262">
        <f>SUM(F17:H17)</f>
        <v>0</v>
      </c>
    </row>
    <row r="19" spans="1:11" ht="12.75" customHeight="1">
      <c r="A19" s="331"/>
      <c r="B19" s="681"/>
      <c r="C19" s="673" t="s">
        <v>422</v>
      </c>
      <c r="D19" s="673"/>
      <c r="E19" s="673"/>
      <c r="F19" s="223"/>
      <c r="G19" s="223"/>
      <c r="H19" s="223"/>
      <c r="I19" s="262">
        <f t="shared" si="0"/>
        <v>0</v>
      </c>
    </row>
    <row r="20" spans="1:11" ht="13.5" thickBot="1">
      <c r="A20" s="331"/>
      <c r="B20" s="682"/>
      <c r="C20" s="674" t="s">
        <v>45</v>
      </c>
      <c r="D20" s="674"/>
      <c r="E20" s="674"/>
      <c r="F20" s="338">
        <f>SUM(F15:F19)</f>
        <v>0</v>
      </c>
      <c r="G20" s="338">
        <f>SUM(G15:G19)</f>
        <v>0</v>
      </c>
      <c r="H20" s="338">
        <f>SUM(H15:H19)</f>
        <v>0</v>
      </c>
      <c r="I20" s="339">
        <f>SUM(I15:I19)</f>
        <v>0</v>
      </c>
    </row>
    <row r="21" spans="1:11">
      <c r="B21" s="326"/>
      <c r="C21" s="340"/>
      <c r="D21" s="340"/>
      <c r="E21" s="340"/>
      <c r="F21" s="346"/>
      <c r="G21" s="346"/>
      <c r="H21" s="347"/>
      <c r="I21" s="347"/>
    </row>
    <row r="22" spans="1:11">
      <c r="B22" s="326"/>
      <c r="C22" s="340"/>
      <c r="D22" s="340"/>
      <c r="E22" s="340"/>
      <c r="F22" s="346"/>
      <c r="G22" s="346"/>
      <c r="H22" s="347"/>
      <c r="I22" s="347"/>
    </row>
    <row r="23" spans="1:11">
      <c r="B23" s="326"/>
      <c r="C23" s="340"/>
      <c r="D23" s="340"/>
      <c r="E23" s="340"/>
      <c r="F23" s="346"/>
      <c r="G23" s="346"/>
      <c r="H23" s="347"/>
      <c r="I23" s="347"/>
    </row>
    <row r="24" spans="1:11">
      <c r="B24" s="326"/>
    </row>
    <row r="25" spans="1:11" s="406" customFormat="1" ht="23.25" customHeight="1">
      <c r="B25" s="407"/>
      <c r="C25" s="672" t="s">
        <v>431</v>
      </c>
      <c r="D25" s="672"/>
      <c r="E25" s="672"/>
      <c r="F25" s="672"/>
      <c r="G25" s="672"/>
      <c r="H25" s="672"/>
      <c r="I25" s="672"/>
      <c r="J25" s="672"/>
      <c r="K25" s="672"/>
    </row>
    <row r="26" spans="1:11" ht="13.5" thickBot="1">
      <c r="B26" s="348"/>
      <c r="F26" s="335"/>
      <c r="G26" s="335"/>
      <c r="H26" s="335"/>
      <c r="I26" s="335"/>
    </row>
    <row r="27" spans="1:11">
      <c r="B27" s="348"/>
      <c r="C27" s="328"/>
      <c r="D27" s="329"/>
      <c r="E27" s="331"/>
      <c r="F27" s="695" t="s">
        <v>415</v>
      </c>
      <c r="G27" s="696"/>
      <c r="H27" s="696"/>
      <c r="I27" s="697"/>
    </row>
    <row r="28" spans="1:11" ht="38.25">
      <c r="C28" s="329"/>
      <c r="D28" s="329"/>
      <c r="E28" s="331"/>
      <c r="F28" s="332" t="s">
        <v>416</v>
      </c>
      <c r="G28" s="333" t="s">
        <v>417</v>
      </c>
      <c r="H28" s="333" t="s">
        <v>418</v>
      </c>
      <c r="I28" s="334" t="s">
        <v>45</v>
      </c>
    </row>
    <row r="29" spans="1:11" ht="12.75" customHeight="1" thickBot="1">
      <c r="B29" s="349"/>
      <c r="C29" s="335"/>
      <c r="D29" s="335"/>
      <c r="E29" s="336"/>
      <c r="F29" s="337" t="s">
        <v>471</v>
      </c>
      <c r="G29" s="337" t="s">
        <v>471</v>
      </c>
      <c r="H29" s="337" t="s">
        <v>471</v>
      </c>
      <c r="I29" s="337" t="s">
        <v>471</v>
      </c>
      <c r="J29" s="350"/>
      <c r="K29" s="350"/>
    </row>
    <row r="30" spans="1:11" ht="25.5" customHeight="1">
      <c r="A30" s="331"/>
      <c r="B30" s="681" t="s">
        <v>419</v>
      </c>
      <c r="C30" s="678" t="s">
        <v>432</v>
      </c>
      <c r="D30" s="678"/>
      <c r="E30" s="678"/>
      <c r="F30" s="223"/>
      <c r="G30" s="223"/>
      <c r="H30" s="223"/>
      <c r="I30" s="262">
        <f>SUM(F30:H30)</f>
        <v>0</v>
      </c>
    </row>
    <row r="31" spans="1:11">
      <c r="A31" s="331"/>
      <c r="B31" s="681"/>
      <c r="C31" s="673" t="s">
        <v>420</v>
      </c>
      <c r="D31" s="673"/>
      <c r="E31" s="673"/>
      <c r="F31" s="223"/>
      <c r="G31" s="223"/>
      <c r="H31" s="223"/>
      <c r="I31" s="262">
        <f t="shared" ref="I31:I34" si="1">SUM(F31:H31)</f>
        <v>0</v>
      </c>
    </row>
    <row r="32" spans="1:11">
      <c r="A32" s="331"/>
      <c r="B32" s="681"/>
      <c r="C32" s="673" t="s">
        <v>421</v>
      </c>
      <c r="D32" s="673"/>
      <c r="E32" s="673"/>
      <c r="F32" s="223"/>
      <c r="G32" s="223"/>
      <c r="H32" s="223"/>
      <c r="I32" s="262">
        <f t="shared" si="1"/>
        <v>0</v>
      </c>
    </row>
    <row r="33" spans="1:9">
      <c r="A33" s="331"/>
      <c r="B33" s="681"/>
      <c r="C33" s="673" t="s">
        <v>433</v>
      </c>
      <c r="D33" s="673"/>
      <c r="E33" s="673"/>
      <c r="F33" s="223"/>
      <c r="G33" s="223"/>
      <c r="H33" s="223"/>
      <c r="I33" s="262">
        <f t="shared" si="1"/>
        <v>0</v>
      </c>
    </row>
    <row r="34" spans="1:9" ht="12.75" customHeight="1">
      <c r="A34" s="331"/>
      <c r="B34" s="681"/>
      <c r="C34" s="673" t="s">
        <v>422</v>
      </c>
      <c r="D34" s="673"/>
      <c r="E34" s="673"/>
      <c r="F34" s="223"/>
      <c r="G34" s="223"/>
      <c r="H34" s="223"/>
      <c r="I34" s="262">
        <f t="shared" si="1"/>
        <v>0</v>
      </c>
    </row>
    <row r="35" spans="1:9" ht="13.5" thickBot="1">
      <c r="A35" s="331"/>
      <c r="B35" s="682"/>
      <c r="C35" s="674" t="s">
        <v>45</v>
      </c>
      <c r="D35" s="674"/>
      <c r="E35" s="674"/>
      <c r="F35" s="338">
        <f>SUM(F30:F34)</f>
        <v>0</v>
      </c>
      <c r="G35" s="338">
        <f>SUM(G30:G34)</f>
        <v>0</v>
      </c>
      <c r="H35" s="338">
        <f>SUM(H30:H34)</f>
        <v>0</v>
      </c>
      <c r="I35" s="339">
        <f>SUM(I30:I34)</f>
        <v>0</v>
      </c>
    </row>
    <row r="36" spans="1:9" ht="13.5" thickBot="1">
      <c r="B36" s="326"/>
      <c r="C36" s="340"/>
      <c r="D36" s="340"/>
      <c r="E36" s="340"/>
      <c r="F36" s="351"/>
      <c r="G36" s="351"/>
      <c r="H36" s="352"/>
      <c r="I36" s="352"/>
    </row>
    <row r="37" spans="1:9" ht="13.5" thickBot="1">
      <c r="B37" s="327"/>
      <c r="C37" s="335"/>
      <c r="D37" s="335"/>
      <c r="E37" s="336"/>
      <c r="F37" s="559" t="s">
        <v>470</v>
      </c>
      <c r="G37" s="559" t="s">
        <v>470</v>
      </c>
      <c r="H37" s="559" t="s">
        <v>470</v>
      </c>
      <c r="I37" s="559" t="s">
        <v>470</v>
      </c>
    </row>
    <row r="38" spans="1:9">
      <c r="A38" s="331"/>
      <c r="B38" s="681" t="s">
        <v>419</v>
      </c>
      <c r="C38" s="678" t="s">
        <v>432</v>
      </c>
      <c r="D38" s="678"/>
      <c r="E38" s="678"/>
      <c r="F38" s="223"/>
      <c r="G38" s="223"/>
      <c r="H38" s="223"/>
      <c r="I38" s="262">
        <f>SUM(F38:H38)</f>
        <v>0</v>
      </c>
    </row>
    <row r="39" spans="1:9">
      <c r="A39" s="331"/>
      <c r="B39" s="681"/>
      <c r="C39" s="673" t="s">
        <v>420</v>
      </c>
      <c r="D39" s="673"/>
      <c r="E39" s="673"/>
      <c r="F39" s="353"/>
      <c r="G39" s="223"/>
      <c r="H39" s="223"/>
      <c r="I39" s="262">
        <f t="shared" ref="I39:I42" si="2">SUM(F39:H39)</f>
        <v>0</v>
      </c>
    </row>
    <row r="40" spans="1:9" ht="15.75" customHeight="1">
      <c r="A40" s="331"/>
      <c r="B40" s="681"/>
      <c r="C40" s="673" t="s">
        <v>421</v>
      </c>
      <c r="D40" s="673"/>
      <c r="E40" s="673"/>
      <c r="F40" s="353"/>
      <c r="G40" s="223"/>
      <c r="H40" s="223"/>
      <c r="I40" s="262">
        <f t="shared" si="2"/>
        <v>0</v>
      </c>
    </row>
    <row r="41" spans="1:9">
      <c r="A41" s="331"/>
      <c r="B41" s="681"/>
      <c r="C41" s="673" t="s">
        <v>425</v>
      </c>
      <c r="D41" s="673"/>
      <c r="E41" s="673"/>
      <c r="F41" s="353"/>
      <c r="G41" s="223"/>
      <c r="H41" s="223"/>
      <c r="I41" s="262">
        <f t="shared" si="2"/>
        <v>0</v>
      </c>
    </row>
    <row r="42" spans="1:9" s="329" customFormat="1">
      <c r="A42" s="331"/>
      <c r="B42" s="681"/>
      <c r="C42" s="673" t="s">
        <v>422</v>
      </c>
      <c r="D42" s="673"/>
      <c r="E42" s="673"/>
      <c r="F42" s="353"/>
      <c r="G42" s="223"/>
      <c r="H42" s="223"/>
      <c r="I42" s="262">
        <f t="shared" si="2"/>
        <v>0</v>
      </c>
    </row>
    <row r="43" spans="1:9" ht="13.5" thickBot="1">
      <c r="A43" s="331"/>
      <c r="B43" s="682"/>
      <c r="C43" s="674" t="s">
        <v>45</v>
      </c>
      <c r="D43" s="674"/>
      <c r="E43" s="674"/>
      <c r="F43" s="354">
        <f>SUM(F38:F42)</f>
        <v>0</v>
      </c>
      <c r="G43" s="338">
        <f>SUM(G38:G42)</f>
        <v>0</v>
      </c>
      <c r="H43" s="338">
        <f>SUM(H38:H42)</f>
        <v>0</v>
      </c>
      <c r="I43" s="339">
        <f>SUM(I38:I42)</f>
        <v>0</v>
      </c>
    </row>
    <row r="44" spans="1:9" ht="12.75" customHeight="1">
      <c r="B44" s="326"/>
      <c r="C44" s="340"/>
      <c r="D44" s="340"/>
      <c r="E44" s="340"/>
      <c r="F44" s="346"/>
      <c r="G44" s="346"/>
      <c r="H44" s="347"/>
      <c r="I44" s="347"/>
    </row>
    <row r="45" spans="1:9" ht="12.75" customHeight="1">
      <c r="B45" s="326"/>
      <c r="C45" s="340"/>
      <c r="D45" s="340"/>
      <c r="E45" s="340"/>
      <c r="F45" s="346"/>
      <c r="G45" s="346"/>
      <c r="H45" s="347"/>
      <c r="I45" s="347"/>
    </row>
    <row r="46" spans="1:9" ht="12.75" customHeight="1">
      <c r="B46" s="326"/>
      <c r="C46" s="340"/>
      <c r="D46" s="340"/>
      <c r="E46" s="340"/>
      <c r="F46" s="346"/>
      <c r="G46" s="346"/>
      <c r="H46" s="347"/>
      <c r="I46" s="347"/>
    </row>
    <row r="47" spans="1:9" ht="13.5" customHeight="1">
      <c r="B47" s="326"/>
      <c r="G47" s="124"/>
      <c r="H47" s="124"/>
      <c r="I47" s="124"/>
    </row>
    <row r="48" spans="1:9" s="404" customFormat="1" ht="25.5" customHeight="1">
      <c r="B48" s="405"/>
      <c r="C48" s="704" t="s">
        <v>434</v>
      </c>
      <c r="D48" s="704"/>
      <c r="E48" s="704"/>
      <c r="F48" s="704"/>
      <c r="G48" s="408"/>
      <c r="H48" s="408"/>
      <c r="I48" s="408"/>
    </row>
    <row r="49" spans="3:15" ht="13.5" thickBot="1"/>
    <row r="50" spans="3:15">
      <c r="C50" s="355"/>
      <c r="D50" s="355"/>
      <c r="E50" s="356"/>
      <c r="F50" s="356"/>
      <c r="G50" s="356"/>
      <c r="H50" s="698" t="s">
        <v>423</v>
      </c>
      <c r="I50" s="699"/>
      <c r="J50" s="700"/>
      <c r="K50" s="698" t="s">
        <v>423</v>
      </c>
      <c r="L50" s="699"/>
      <c r="M50" s="700"/>
    </row>
    <row r="51" spans="3:15" ht="11.25" customHeight="1" thickBot="1">
      <c r="C51" s="355"/>
      <c r="D51" s="355"/>
      <c r="E51" s="356"/>
      <c r="F51" s="356"/>
      <c r="G51" s="356"/>
      <c r="H51" s="701" t="s">
        <v>471</v>
      </c>
      <c r="I51" s="702"/>
      <c r="J51" s="703"/>
      <c r="K51" s="701" t="s">
        <v>470</v>
      </c>
      <c r="L51" s="702"/>
      <c r="M51" s="703"/>
    </row>
    <row r="52" spans="3:15" ht="51.75" customHeight="1" thickBot="1">
      <c r="C52" s="357"/>
      <c r="D52" s="357"/>
      <c r="E52" s="356"/>
      <c r="F52" s="356"/>
      <c r="G52" s="356"/>
      <c r="H52" s="358" t="s">
        <v>420</v>
      </c>
      <c r="I52" s="359" t="s">
        <v>424</v>
      </c>
      <c r="J52" s="359" t="s">
        <v>425</v>
      </c>
      <c r="K52" s="358" t="s">
        <v>420</v>
      </c>
      <c r="L52" s="359" t="s">
        <v>424</v>
      </c>
      <c r="M52" s="359" t="s">
        <v>425</v>
      </c>
    </row>
    <row r="53" spans="3:15" ht="34.5" customHeight="1">
      <c r="C53" s="683" t="s">
        <v>426</v>
      </c>
      <c r="D53" s="686" t="s">
        <v>420</v>
      </c>
      <c r="E53" s="687"/>
      <c r="F53" s="687"/>
      <c r="G53" s="688"/>
      <c r="H53" s="360"/>
      <c r="I53" s="361"/>
      <c r="J53" s="362"/>
      <c r="K53" s="360"/>
      <c r="L53" s="361"/>
      <c r="M53" s="362"/>
    </row>
    <row r="54" spans="3:15" ht="31.5" customHeight="1">
      <c r="C54" s="684"/>
      <c r="D54" s="689" t="s">
        <v>427</v>
      </c>
      <c r="E54" s="690"/>
      <c r="F54" s="690"/>
      <c r="G54" s="691"/>
      <c r="H54" s="363"/>
      <c r="I54" s="364"/>
      <c r="J54" s="365"/>
      <c r="K54" s="363"/>
      <c r="L54" s="364"/>
      <c r="M54" s="365"/>
    </row>
    <row r="55" spans="3:15" ht="25.5" customHeight="1">
      <c r="C55" s="684"/>
      <c r="D55" s="689" t="s">
        <v>428</v>
      </c>
      <c r="E55" s="690"/>
      <c r="F55" s="690"/>
      <c r="G55" s="691"/>
      <c r="H55" s="363"/>
      <c r="I55" s="364"/>
      <c r="J55" s="365"/>
      <c r="K55" s="363"/>
      <c r="L55" s="364"/>
      <c r="M55" s="365"/>
    </row>
    <row r="56" spans="3:15" ht="27" customHeight="1">
      <c r="C56" s="684"/>
      <c r="D56" s="689" t="s">
        <v>424</v>
      </c>
      <c r="E56" s="690"/>
      <c r="F56" s="690"/>
      <c r="G56" s="691"/>
      <c r="H56" s="363"/>
      <c r="I56" s="366"/>
      <c r="J56" s="367"/>
      <c r="K56" s="363"/>
      <c r="L56" s="366"/>
      <c r="M56" s="367"/>
      <c r="N56" s="368"/>
      <c r="O56" s="368"/>
    </row>
    <row r="57" spans="3:15" ht="30" customHeight="1" thickBot="1">
      <c r="C57" s="685"/>
      <c r="D57" s="692" t="s">
        <v>429</v>
      </c>
      <c r="E57" s="693"/>
      <c r="F57" s="693"/>
      <c r="G57" s="694"/>
      <c r="H57" s="369"/>
      <c r="I57" s="370"/>
      <c r="J57" s="371"/>
      <c r="K57" s="369"/>
      <c r="L57" s="370"/>
      <c r="M57" s="371"/>
      <c r="N57" s="368"/>
      <c r="O57" s="368"/>
    </row>
    <row r="58" spans="3:15">
      <c r="C58" s="356"/>
      <c r="D58" s="356"/>
      <c r="E58" s="356"/>
      <c r="F58" s="356"/>
      <c r="G58" s="356"/>
      <c r="H58" s="356"/>
      <c r="I58" s="356"/>
      <c r="J58" s="356"/>
      <c r="L58" s="368"/>
      <c r="M58" s="368"/>
      <c r="N58" s="368"/>
      <c r="O58" s="368"/>
    </row>
    <row r="59" spans="3:15">
      <c r="C59" s="355"/>
      <c r="D59" s="355"/>
      <c r="E59" s="356"/>
      <c r="F59" s="356"/>
      <c r="G59" s="356"/>
      <c r="L59" s="368"/>
      <c r="M59" s="368"/>
      <c r="N59" s="368"/>
      <c r="O59" s="368"/>
    </row>
    <row r="60" spans="3:15">
      <c r="C60" s="355"/>
      <c r="D60" s="355"/>
      <c r="E60" s="356"/>
      <c r="F60" s="356"/>
      <c r="G60" s="356"/>
      <c r="L60" s="368"/>
      <c r="M60" s="368"/>
      <c r="N60" s="368"/>
      <c r="O60" s="368"/>
    </row>
    <row r="61" spans="3:15">
      <c r="C61" s="355"/>
      <c r="D61" s="355"/>
      <c r="E61" s="356"/>
      <c r="F61" s="356"/>
      <c r="G61" s="356"/>
      <c r="L61" s="368"/>
      <c r="M61" s="368"/>
      <c r="N61" s="368"/>
      <c r="O61" s="368"/>
    </row>
    <row r="62" spans="3:15">
      <c r="D62" s="329"/>
      <c r="L62" s="368"/>
      <c r="M62" s="368"/>
      <c r="N62" s="368"/>
      <c r="O62" s="368"/>
    </row>
    <row r="63" spans="3:15">
      <c r="L63" s="368"/>
      <c r="M63" s="368"/>
      <c r="N63" s="368"/>
      <c r="O63" s="368"/>
    </row>
    <row r="64" spans="3:15">
      <c r="L64" s="368"/>
      <c r="M64" s="368"/>
      <c r="N64" s="368"/>
      <c r="O64" s="368"/>
    </row>
    <row r="65" spans="12:15">
      <c r="L65" s="368"/>
      <c r="M65" s="368"/>
      <c r="N65" s="368"/>
      <c r="O65" s="368"/>
    </row>
    <row r="66" spans="12:15">
      <c r="L66" s="368"/>
      <c r="M66" s="368"/>
      <c r="N66" s="368"/>
      <c r="O66" s="368"/>
    </row>
    <row r="67" spans="12:15">
      <c r="L67" s="368"/>
      <c r="M67" s="368"/>
      <c r="N67" s="368"/>
      <c r="O67" s="368"/>
    </row>
    <row r="68" spans="12:15">
      <c r="L68" s="368"/>
      <c r="M68" s="368"/>
      <c r="N68" s="368"/>
      <c r="O68" s="368"/>
    </row>
    <row r="69" spans="12:15">
      <c r="L69" s="368"/>
      <c r="M69" s="368"/>
      <c r="N69" s="368"/>
      <c r="O69" s="368"/>
    </row>
    <row r="70" spans="12:15">
      <c r="L70" s="368"/>
      <c r="M70" s="368"/>
      <c r="N70" s="368"/>
      <c r="O70" s="368"/>
    </row>
    <row r="71" spans="12:15">
      <c r="L71" s="368"/>
      <c r="M71" s="368"/>
      <c r="N71" s="368"/>
      <c r="O71" s="368"/>
    </row>
    <row r="72" spans="12:15">
      <c r="L72" s="368"/>
      <c r="M72" s="368"/>
      <c r="N72" s="368"/>
      <c r="O72" s="368"/>
    </row>
    <row r="73" spans="12:15">
      <c r="L73" s="368"/>
      <c r="M73" s="368"/>
      <c r="N73" s="368"/>
      <c r="O73" s="368"/>
    </row>
    <row r="74" spans="12:15">
      <c r="L74" s="368"/>
      <c r="M74" s="368"/>
      <c r="N74" s="368"/>
      <c r="O74" s="368"/>
    </row>
    <row r="75" spans="12:15">
      <c r="L75" s="368"/>
      <c r="M75" s="368"/>
      <c r="N75" s="368"/>
      <c r="O75" s="368"/>
    </row>
    <row r="76" spans="12:15">
      <c r="L76" s="368"/>
      <c r="M76" s="368"/>
      <c r="N76" s="368"/>
      <c r="O76" s="368"/>
    </row>
    <row r="77" spans="12:15">
      <c r="L77" s="368"/>
      <c r="M77" s="368"/>
      <c r="N77" s="368"/>
      <c r="O77" s="368"/>
    </row>
    <row r="78" spans="12:15">
      <c r="L78" s="368"/>
      <c r="M78" s="368"/>
      <c r="N78" s="368"/>
      <c r="O78" s="368"/>
    </row>
    <row r="79" spans="12:15">
      <c r="L79" s="368"/>
      <c r="M79" s="368"/>
      <c r="N79" s="368"/>
      <c r="O79" s="368"/>
    </row>
    <row r="80" spans="12:15">
      <c r="L80" s="368"/>
      <c r="M80" s="368"/>
      <c r="N80" s="368"/>
      <c r="O80" s="368"/>
    </row>
    <row r="81" spans="12:15">
      <c r="L81" s="368"/>
      <c r="M81" s="368"/>
      <c r="N81" s="368"/>
      <c r="O81" s="368"/>
    </row>
    <row r="82" spans="12:15">
      <c r="L82" s="368"/>
      <c r="M82" s="368"/>
      <c r="N82" s="368"/>
      <c r="O82" s="368"/>
    </row>
    <row r="83" spans="12:15">
      <c r="L83" s="368"/>
      <c r="M83" s="368"/>
      <c r="N83" s="368"/>
      <c r="O83" s="368"/>
    </row>
    <row r="84" spans="12:15">
      <c r="L84" s="368"/>
      <c r="M84" s="368"/>
      <c r="N84" s="368"/>
      <c r="O84" s="368"/>
    </row>
    <row r="85" spans="12:15">
      <c r="L85" s="368"/>
      <c r="M85" s="368"/>
      <c r="N85" s="368"/>
      <c r="O85" s="368"/>
    </row>
    <row r="86" spans="12:15">
      <c r="L86" s="368"/>
      <c r="M86" s="368"/>
      <c r="N86" s="368"/>
      <c r="O86" s="368"/>
    </row>
    <row r="87" spans="12:15">
      <c r="L87" s="368"/>
      <c r="M87" s="368"/>
      <c r="N87" s="368"/>
      <c r="O87" s="368"/>
    </row>
    <row r="88" spans="12:15">
      <c r="L88" s="368"/>
      <c r="M88" s="368"/>
      <c r="N88" s="368"/>
      <c r="O88" s="368"/>
    </row>
    <row r="89" spans="12:15">
      <c r="L89" s="368"/>
      <c r="M89" s="368"/>
      <c r="N89" s="368"/>
      <c r="O89" s="368"/>
    </row>
    <row r="90" spans="12:15">
      <c r="L90" s="368"/>
      <c r="M90" s="368"/>
      <c r="N90" s="368"/>
      <c r="O90" s="368"/>
    </row>
    <row r="91" spans="12:15">
      <c r="L91" s="368"/>
      <c r="M91" s="368"/>
      <c r="N91" s="368"/>
      <c r="O91" s="368"/>
    </row>
    <row r="92" spans="12:15">
      <c r="L92" s="368"/>
      <c r="M92" s="368"/>
      <c r="N92" s="368"/>
      <c r="O92" s="368"/>
    </row>
    <row r="93" spans="12:15">
      <c r="L93" s="368"/>
      <c r="M93" s="368"/>
      <c r="N93" s="368"/>
      <c r="O93" s="368"/>
    </row>
    <row r="94" spans="12:15">
      <c r="L94" s="368"/>
      <c r="M94" s="368"/>
      <c r="N94" s="368"/>
      <c r="O94" s="368"/>
    </row>
    <row r="95" spans="12:15">
      <c r="L95" s="368"/>
      <c r="M95" s="368"/>
      <c r="N95" s="368"/>
      <c r="O95" s="368"/>
    </row>
    <row r="96" spans="12:15">
      <c r="L96" s="368"/>
      <c r="M96" s="368"/>
      <c r="N96" s="368"/>
      <c r="O96" s="368"/>
    </row>
    <row r="97" spans="12:15">
      <c r="L97" s="368"/>
      <c r="M97" s="368"/>
      <c r="N97" s="368"/>
      <c r="O97" s="368"/>
    </row>
    <row r="98" spans="12:15">
      <c r="L98" s="368"/>
      <c r="M98" s="368"/>
      <c r="N98" s="368"/>
      <c r="O98" s="368"/>
    </row>
    <row r="99" spans="12:15">
      <c r="L99" s="368"/>
      <c r="M99" s="368"/>
      <c r="N99" s="368"/>
      <c r="O99" s="368"/>
    </row>
    <row r="100" spans="12:15">
      <c r="L100" s="368"/>
      <c r="M100" s="368"/>
      <c r="N100" s="368"/>
      <c r="O100" s="368"/>
    </row>
    <row r="101" spans="12:15">
      <c r="L101" s="368"/>
      <c r="M101" s="368"/>
      <c r="N101" s="368"/>
      <c r="O101" s="368"/>
    </row>
    <row r="102" spans="12:15">
      <c r="L102" s="368"/>
      <c r="M102" s="368"/>
      <c r="N102" s="368"/>
      <c r="O102" s="368"/>
    </row>
    <row r="103" spans="12:15">
      <c r="L103" s="368"/>
      <c r="M103" s="368"/>
      <c r="N103" s="368"/>
      <c r="O103" s="368"/>
    </row>
    <row r="104" spans="12:15">
      <c r="L104" s="368"/>
      <c r="M104" s="368"/>
      <c r="N104" s="368"/>
      <c r="O104" s="368"/>
    </row>
    <row r="105" spans="12:15">
      <c r="L105" s="368"/>
      <c r="M105" s="368"/>
      <c r="N105" s="368"/>
      <c r="O105" s="368"/>
    </row>
    <row r="106" spans="12:15">
      <c r="L106" s="368"/>
      <c r="M106" s="368"/>
      <c r="N106" s="368"/>
      <c r="O106" s="368"/>
    </row>
    <row r="107" spans="12:15">
      <c r="L107" s="368"/>
      <c r="M107" s="368"/>
      <c r="N107" s="368"/>
      <c r="O107" s="368"/>
    </row>
    <row r="108" spans="12:15">
      <c r="L108" s="368"/>
      <c r="M108" s="368"/>
      <c r="N108" s="368"/>
      <c r="O108" s="368"/>
    </row>
    <row r="109" spans="12:15">
      <c r="L109" s="368"/>
      <c r="M109" s="368"/>
      <c r="N109" s="368"/>
      <c r="O109" s="368"/>
    </row>
    <row r="110" spans="12:15">
      <c r="L110" s="368"/>
      <c r="M110" s="368"/>
      <c r="N110" s="368"/>
      <c r="O110" s="368"/>
    </row>
    <row r="111" spans="12:15">
      <c r="L111" s="368"/>
      <c r="M111" s="368"/>
      <c r="N111" s="368"/>
      <c r="O111" s="368"/>
    </row>
    <row r="112" spans="12:15">
      <c r="L112" s="368"/>
      <c r="M112" s="368"/>
      <c r="N112" s="368"/>
      <c r="O112" s="368"/>
    </row>
    <row r="113" spans="12:15">
      <c r="L113" s="368"/>
      <c r="M113" s="368"/>
      <c r="N113" s="368"/>
      <c r="O113" s="368"/>
    </row>
    <row r="114" spans="12:15">
      <c r="L114" s="368"/>
      <c r="M114" s="368"/>
      <c r="N114" s="368"/>
      <c r="O114" s="368"/>
    </row>
    <row r="115" spans="12:15">
      <c r="L115" s="368"/>
      <c r="M115" s="368"/>
      <c r="N115" s="368"/>
      <c r="O115" s="368"/>
    </row>
    <row r="116" spans="12:15">
      <c r="L116" s="368"/>
      <c r="M116" s="368"/>
      <c r="N116" s="368"/>
      <c r="O116" s="368"/>
    </row>
    <row r="117" spans="12:15">
      <c r="L117" s="368"/>
      <c r="M117" s="368"/>
      <c r="N117" s="368"/>
      <c r="O117" s="368"/>
    </row>
    <row r="118" spans="12:15">
      <c r="L118" s="368"/>
      <c r="M118" s="368"/>
      <c r="N118" s="368"/>
      <c r="O118" s="368"/>
    </row>
    <row r="119" spans="12:15">
      <c r="L119" s="368"/>
      <c r="M119" s="368"/>
      <c r="N119" s="368"/>
      <c r="O119" s="368"/>
    </row>
    <row r="120" spans="12:15">
      <c r="L120" s="368"/>
      <c r="M120" s="368"/>
      <c r="N120" s="368"/>
      <c r="O120" s="368"/>
    </row>
    <row r="121" spans="12:15">
      <c r="L121" s="368"/>
      <c r="M121" s="368"/>
      <c r="N121" s="368"/>
      <c r="O121" s="368"/>
    </row>
    <row r="122" spans="12:15">
      <c r="L122" s="368"/>
      <c r="M122" s="368"/>
      <c r="N122" s="368"/>
      <c r="O122" s="368"/>
    </row>
    <row r="123" spans="12:15">
      <c r="L123" s="368"/>
      <c r="M123" s="368"/>
      <c r="N123" s="368"/>
      <c r="O123" s="368"/>
    </row>
    <row r="124" spans="12:15">
      <c r="L124" s="368"/>
      <c r="M124" s="368"/>
      <c r="N124" s="368"/>
      <c r="O124" s="368"/>
    </row>
    <row r="125" spans="12:15">
      <c r="L125" s="368"/>
      <c r="M125" s="368"/>
      <c r="N125" s="368"/>
      <c r="O125" s="368"/>
    </row>
    <row r="126" spans="12:15">
      <c r="L126" s="368"/>
      <c r="M126" s="368"/>
      <c r="N126" s="368"/>
      <c r="O126" s="368"/>
    </row>
    <row r="127" spans="12:15">
      <c r="L127" s="368"/>
      <c r="M127" s="368"/>
      <c r="N127" s="368"/>
      <c r="O127" s="368"/>
    </row>
    <row r="128" spans="12:15">
      <c r="L128" s="368"/>
      <c r="M128" s="368"/>
      <c r="N128" s="368"/>
      <c r="O128" s="368"/>
    </row>
    <row r="129" spans="12:15">
      <c r="L129" s="368"/>
      <c r="M129" s="368"/>
      <c r="N129" s="368"/>
      <c r="O129" s="368"/>
    </row>
    <row r="130" spans="12:15">
      <c r="L130" s="368"/>
      <c r="M130" s="368"/>
      <c r="N130" s="368"/>
      <c r="O130" s="368"/>
    </row>
    <row r="131" spans="12:15">
      <c r="L131" s="368"/>
      <c r="M131" s="368"/>
      <c r="N131" s="368"/>
      <c r="O131" s="368"/>
    </row>
    <row r="132" spans="12:15">
      <c r="L132" s="368"/>
      <c r="M132" s="368"/>
      <c r="N132" s="368"/>
      <c r="O132" s="368"/>
    </row>
    <row r="133" spans="12:15">
      <c r="L133" s="368"/>
      <c r="M133" s="368"/>
      <c r="N133" s="368"/>
      <c r="O133" s="368"/>
    </row>
    <row r="134" spans="12:15">
      <c r="L134" s="368"/>
      <c r="M134" s="368"/>
      <c r="N134" s="368"/>
      <c r="O134" s="368"/>
    </row>
    <row r="135" spans="12:15">
      <c r="L135" s="368"/>
      <c r="M135" s="368"/>
      <c r="N135" s="368"/>
      <c r="O135" s="368"/>
    </row>
    <row r="136" spans="12:15">
      <c r="L136" s="368"/>
      <c r="M136" s="368"/>
      <c r="N136" s="368"/>
      <c r="O136" s="368"/>
    </row>
    <row r="137" spans="12:15">
      <c r="L137" s="368"/>
      <c r="M137" s="368"/>
      <c r="N137" s="368"/>
      <c r="O137" s="368"/>
    </row>
    <row r="138" spans="12:15">
      <c r="L138" s="368"/>
      <c r="M138" s="368"/>
      <c r="N138" s="368"/>
      <c r="O138" s="368"/>
    </row>
    <row r="139" spans="12:15">
      <c r="L139" s="368"/>
      <c r="M139" s="368"/>
      <c r="N139" s="368"/>
      <c r="O139" s="368"/>
    </row>
    <row r="140" spans="12:15">
      <c r="L140" s="368"/>
      <c r="M140" s="368"/>
      <c r="N140" s="368"/>
      <c r="O140" s="368"/>
    </row>
    <row r="141" spans="12:15">
      <c r="L141" s="368"/>
      <c r="M141" s="368"/>
      <c r="N141" s="368"/>
      <c r="O141" s="368"/>
    </row>
    <row r="142" spans="12:15">
      <c r="L142" s="368"/>
      <c r="M142" s="368"/>
      <c r="N142" s="368"/>
      <c r="O142" s="368"/>
    </row>
    <row r="143" spans="12:15">
      <c r="L143" s="368"/>
      <c r="M143" s="368"/>
      <c r="N143" s="368"/>
      <c r="O143" s="368"/>
    </row>
    <row r="144" spans="12:15">
      <c r="L144" s="368"/>
      <c r="M144" s="368"/>
      <c r="N144" s="368"/>
      <c r="O144" s="368"/>
    </row>
    <row r="145" spans="12:15">
      <c r="L145" s="368"/>
      <c r="M145" s="368"/>
      <c r="N145" s="368"/>
      <c r="O145" s="368"/>
    </row>
    <row r="146" spans="12:15">
      <c r="L146" s="368"/>
      <c r="M146" s="368"/>
      <c r="N146" s="368"/>
      <c r="O146" s="368"/>
    </row>
    <row r="147" spans="12:15">
      <c r="L147" s="368"/>
      <c r="M147" s="368"/>
      <c r="N147" s="368"/>
      <c r="O147" s="368"/>
    </row>
    <row r="148" spans="12:15">
      <c r="L148" s="368"/>
      <c r="M148" s="368"/>
      <c r="N148" s="368"/>
      <c r="O148" s="368"/>
    </row>
    <row r="149" spans="12:15">
      <c r="L149" s="368"/>
      <c r="M149" s="368"/>
      <c r="N149" s="368"/>
      <c r="O149" s="368"/>
    </row>
    <row r="150" spans="12:15">
      <c r="L150" s="368"/>
      <c r="M150" s="368"/>
      <c r="N150" s="368"/>
      <c r="O150" s="368"/>
    </row>
    <row r="151" spans="12:15">
      <c r="L151" s="368"/>
      <c r="M151" s="368"/>
      <c r="N151" s="368"/>
      <c r="O151" s="368"/>
    </row>
    <row r="152" spans="12:15">
      <c r="L152" s="368"/>
      <c r="M152" s="368"/>
      <c r="N152" s="368"/>
      <c r="O152" s="368"/>
    </row>
    <row r="153" spans="12:15">
      <c r="L153" s="368"/>
      <c r="M153" s="368"/>
      <c r="N153" s="368"/>
      <c r="O153" s="368"/>
    </row>
    <row r="154" spans="12:15">
      <c r="L154" s="368"/>
      <c r="M154" s="368"/>
      <c r="N154" s="368"/>
      <c r="O154" s="368"/>
    </row>
    <row r="155" spans="12:15">
      <c r="L155" s="368"/>
      <c r="M155" s="368"/>
      <c r="N155" s="368"/>
      <c r="O155" s="368"/>
    </row>
    <row r="156" spans="12:15">
      <c r="L156" s="368"/>
      <c r="M156" s="368"/>
      <c r="N156" s="368"/>
      <c r="O156" s="368"/>
    </row>
    <row r="157" spans="12:15">
      <c r="L157" s="368"/>
      <c r="M157" s="368"/>
      <c r="N157" s="368"/>
      <c r="O157" s="368"/>
    </row>
    <row r="158" spans="12:15">
      <c r="L158" s="368"/>
      <c r="M158" s="368"/>
      <c r="N158" s="368"/>
      <c r="O158" s="368"/>
    </row>
    <row r="159" spans="12:15">
      <c r="L159" s="368"/>
      <c r="M159" s="368"/>
      <c r="N159" s="368"/>
      <c r="O159" s="368"/>
    </row>
    <row r="160" spans="12:15">
      <c r="L160" s="368"/>
      <c r="M160" s="368"/>
      <c r="N160" s="368"/>
      <c r="O160" s="368"/>
    </row>
    <row r="161" spans="12:15">
      <c r="L161" s="368"/>
      <c r="M161" s="368"/>
      <c r="N161" s="368"/>
      <c r="O161" s="368"/>
    </row>
    <row r="162" spans="12:15">
      <c r="L162" s="368"/>
      <c r="M162" s="368"/>
      <c r="N162" s="368"/>
      <c r="O162" s="368"/>
    </row>
    <row r="163" spans="12:15">
      <c r="L163" s="368"/>
      <c r="M163" s="368"/>
      <c r="N163" s="368"/>
      <c r="O163" s="368"/>
    </row>
    <row r="164" spans="12:15">
      <c r="L164" s="368"/>
      <c r="M164" s="368"/>
      <c r="N164" s="368"/>
      <c r="O164" s="368"/>
    </row>
    <row r="165" spans="12:15">
      <c r="L165" s="368"/>
      <c r="M165" s="368"/>
      <c r="N165" s="368"/>
      <c r="O165" s="368"/>
    </row>
    <row r="166" spans="12:15">
      <c r="L166" s="368"/>
      <c r="M166" s="368"/>
      <c r="N166" s="368"/>
      <c r="O166" s="368"/>
    </row>
    <row r="167" spans="12:15">
      <c r="L167" s="368"/>
      <c r="M167" s="368"/>
      <c r="N167" s="368"/>
      <c r="O167" s="368"/>
    </row>
    <row r="168" spans="12:15">
      <c r="L168" s="368"/>
      <c r="M168" s="368"/>
      <c r="N168" s="368"/>
      <c r="O168" s="368"/>
    </row>
    <row r="169" spans="12:15">
      <c r="L169" s="368"/>
      <c r="M169" s="368"/>
      <c r="N169" s="368"/>
      <c r="O169" s="368"/>
    </row>
    <row r="170" spans="12:15">
      <c r="L170" s="368"/>
      <c r="M170" s="368"/>
      <c r="N170" s="368"/>
      <c r="O170" s="368"/>
    </row>
    <row r="171" spans="12:15">
      <c r="L171" s="368"/>
      <c r="M171" s="368"/>
      <c r="N171" s="368"/>
      <c r="O171" s="368"/>
    </row>
    <row r="172" spans="12:15">
      <c r="L172" s="368"/>
      <c r="M172" s="368"/>
      <c r="N172" s="368"/>
      <c r="O172" s="368"/>
    </row>
    <row r="173" spans="12:15">
      <c r="L173" s="368"/>
      <c r="M173" s="368"/>
      <c r="N173" s="368"/>
      <c r="O173" s="368"/>
    </row>
    <row r="174" spans="12:15">
      <c r="L174" s="368"/>
      <c r="M174" s="368"/>
      <c r="N174" s="368"/>
      <c r="O174" s="368"/>
    </row>
    <row r="175" spans="12:15">
      <c r="L175" s="368"/>
      <c r="M175" s="368"/>
      <c r="N175" s="368"/>
      <c r="O175" s="368"/>
    </row>
    <row r="176" spans="12:15">
      <c r="L176" s="368"/>
      <c r="M176" s="368"/>
      <c r="N176" s="368"/>
      <c r="O176" s="368"/>
    </row>
    <row r="177" spans="12:15">
      <c r="L177" s="368"/>
      <c r="M177" s="368"/>
      <c r="N177" s="368"/>
      <c r="O177" s="368"/>
    </row>
    <row r="178" spans="12:15">
      <c r="L178" s="368"/>
      <c r="M178" s="368"/>
      <c r="N178" s="368"/>
      <c r="O178" s="368"/>
    </row>
    <row r="179" spans="12:15">
      <c r="L179" s="368"/>
      <c r="M179" s="368"/>
      <c r="N179" s="368"/>
      <c r="O179" s="368"/>
    </row>
    <row r="180" spans="12:15">
      <c r="L180" s="368"/>
      <c r="M180" s="368"/>
      <c r="N180" s="368"/>
      <c r="O180" s="368"/>
    </row>
    <row r="181" spans="12:15">
      <c r="L181" s="368"/>
      <c r="M181" s="368"/>
      <c r="N181" s="368"/>
      <c r="O181" s="368"/>
    </row>
    <row r="182" spans="12:15">
      <c r="L182" s="368"/>
      <c r="M182" s="368"/>
      <c r="N182" s="368"/>
      <c r="O182" s="368"/>
    </row>
    <row r="183" spans="12:15">
      <c r="L183" s="368"/>
      <c r="M183" s="368"/>
      <c r="N183" s="368"/>
      <c r="O183" s="368"/>
    </row>
    <row r="184" spans="12:15">
      <c r="L184" s="368"/>
      <c r="M184" s="368"/>
      <c r="N184" s="368"/>
      <c r="O184" s="368"/>
    </row>
    <row r="185" spans="12:15">
      <c r="L185" s="368"/>
      <c r="M185" s="368"/>
      <c r="N185" s="368"/>
      <c r="O185" s="368"/>
    </row>
    <row r="186" spans="12:15">
      <c r="L186" s="368"/>
      <c r="M186" s="368"/>
      <c r="N186" s="368"/>
      <c r="O186" s="368"/>
    </row>
    <row r="187" spans="12:15">
      <c r="L187" s="368"/>
      <c r="M187" s="368"/>
      <c r="N187" s="368"/>
      <c r="O187" s="368"/>
    </row>
    <row r="188" spans="12:15">
      <c r="L188" s="368"/>
      <c r="M188" s="368"/>
      <c r="N188" s="368"/>
      <c r="O188" s="368"/>
    </row>
    <row r="189" spans="12:15">
      <c r="L189" s="368"/>
      <c r="M189" s="368"/>
      <c r="N189" s="368"/>
      <c r="O189" s="368"/>
    </row>
    <row r="190" spans="12:15">
      <c r="L190" s="368"/>
      <c r="M190" s="368"/>
      <c r="N190" s="368"/>
      <c r="O190" s="368"/>
    </row>
    <row r="191" spans="12:15">
      <c r="L191" s="368"/>
      <c r="M191" s="368"/>
      <c r="N191" s="368"/>
      <c r="O191" s="368"/>
    </row>
    <row r="192" spans="12:15">
      <c r="L192" s="368"/>
      <c r="M192" s="368"/>
      <c r="N192" s="368"/>
      <c r="O192" s="368"/>
    </row>
    <row r="193" spans="12:15">
      <c r="L193" s="368"/>
      <c r="M193" s="368"/>
      <c r="N193" s="368"/>
      <c r="O193" s="368"/>
    </row>
    <row r="194" spans="12:15">
      <c r="L194" s="368"/>
      <c r="M194" s="368"/>
      <c r="N194" s="368"/>
      <c r="O194" s="368"/>
    </row>
    <row r="195" spans="12:15">
      <c r="L195" s="368"/>
      <c r="M195" s="368"/>
      <c r="N195" s="368"/>
      <c r="O195" s="368"/>
    </row>
    <row r="196" spans="12:15">
      <c r="L196" s="368"/>
      <c r="M196" s="368"/>
      <c r="N196" s="368"/>
      <c r="O196" s="368"/>
    </row>
    <row r="197" spans="12:15">
      <c r="L197" s="368"/>
      <c r="M197" s="368"/>
      <c r="N197" s="368"/>
      <c r="O197" s="368"/>
    </row>
    <row r="198" spans="12:15">
      <c r="L198" s="368"/>
      <c r="M198" s="368"/>
      <c r="N198" s="368"/>
      <c r="O198" s="368"/>
    </row>
    <row r="199" spans="12:15">
      <c r="L199" s="368"/>
      <c r="M199" s="368"/>
      <c r="N199" s="368"/>
      <c r="O199" s="368"/>
    </row>
    <row r="200" spans="12:15">
      <c r="L200" s="368"/>
      <c r="M200" s="368"/>
      <c r="N200" s="368"/>
      <c r="O200" s="368"/>
    </row>
    <row r="201" spans="12:15">
      <c r="L201" s="368"/>
      <c r="M201" s="368"/>
      <c r="N201" s="368"/>
      <c r="O201" s="368"/>
    </row>
    <row r="202" spans="12:15">
      <c r="L202" s="368"/>
      <c r="M202" s="368"/>
      <c r="N202" s="368"/>
      <c r="O202" s="368"/>
    </row>
    <row r="203" spans="12:15">
      <c r="L203" s="368"/>
      <c r="M203" s="368"/>
      <c r="N203" s="368"/>
      <c r="O203" s="368"/>
    </row>
    <row r="204" spans="12:15">
      <c r="L204" s="368"/>
      <c r="M204" s="368"/>
      <c r="N204" s="368"/>
      <c r="O204" s="368"/>
    </row>
    <row r="205" spans="12:15">
      <c r="L205" s="368"/>
      <c r="M205" s="368"/>
      <c r="N205" s="368"/>
      <c r="O205" s="368"/>
    </row>
    <row r="206" spans="12:15">
      <c r="L206" s="368"/>
      <c r="M206" s="368"/>
      <c r="N206" s="368"/>
      <c r="O206" s="368"/>
    </row>
    <row r="207" spans="12:15">
      <c r="L207" s="368"/>
      <c r="M207" s="368"/>
      <c r="N207" s="368"/>
      <c r="O207" s="368"/>
    </row>
    <row r="208" spans="12:15">
      <c r="L208" s="368"/>
      <c r="M208" s="368"/>
      <c r="N208" s="368"/>
      <c r="O208" s="368"/>
    </row>
  </sheetData>
  <mergeCells count="43">
    <mergeCell ref="K50:M50"/>
    <mergeCell ref="K51:M51"/>
    <mergeCell ref="B30:B35"/>
    <mergeCell ref="B38:B43"/>
    <mergeCell ref="C48:F48"/>
    <mergeCell ref="C43:E43"/>
    <mergeCell ref="C30:E30"/>
    <mergeCell ref="C31:E31"/>
    <mergeCell ref="C32:E32"/>
    <mergeCell ref="C33:E33"/>
    <mergeCell ref="C34:E34"/>
    <mergeCell ref="H50:J50"/>
    <mergeCell ref="H51:J51"/>
    <mergeCell ref="B7:B12"/>
    <mergeCell ref="B15:B20"/>
    <mergeCell ref="C53:C57"/>
    <mergeCell ref="D53:G53"/>
    <mergeCell ref="D54:G54"/>
    <mergeCell ref="D55:G55"/>
    <mergeCell ref="D57:G57"/>
    <mergeCell ref="F27:I27"/>
    <mergeCell ref="D56:G56"/>
    <mergeCell ref="C35:E35"/>
    <mergeCell ref="C38:E38"/>
    <mergeCell ref="C39:E39"/>
    <mergeCell ref="C40:E40"/>
    <mergeCell ref="C41:E41"/>
    <mergeCell ref="C42:E42"/>
    <mergeCell ref="C2:K2"/>
    <mergeCell ref="C25:K25"/>
    <mergeCell ref="C19:E19"/>
    <mergeCell ref="C20:E20"/>
    <mergeCell ref="F4:I4"/>
    <mergeCell ref="C7:E7"/>
    <mergeCell ref="C8:E8"/>
    <mergeCell ref="C9:E9"/>
    <mergeCell ref="C10:E10"/>
    <mergeCell ref="C11:E11"/>
    <mergeCell ref="C12:E12"/>
    <mergeCell ref="C15:E15"/>
    <mergeCell ref="C16:E16"/>
    <mergeCell ref="C17:E17"/>
    <mergeCell ref="C18:E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M56"/>
  <sheetViews>
    <sheetView topLeftCell="B1" workbookViewId="0">
      <selection activeCell="D53" sqref="D53"/>
    </sheetView>
  </sheetViews>
  <sheetFormatPr baseColWidth="10" defaultRowHeight="12.75"/>
  <cols>
    <col min="1" max="1" width="11.42578125" style="80"/>
    <col min="2" max="2" width="72.42578125" style="80" customWidth="1"/>
    <col min="3" max="3" width="23.7109375" style="80" customWidth="1"/>
    <col min="4" max="4" width="16.85546875" style="80" customWidth="1"/>
    <col min="5" max="5" width="17.140625" style="80" customWidth="1"/>
    <col min="6" max="6" width="18.7109375" style="80" customWidth="1"/>
    <col min="7" max="7" width="20.42578125" style="80" customWidth="1"/>
    <col min="8" max="8" width="16.5703125" style="80" customWidth="1"/>
    <col min="9" max="16384" width="11.42578125" style="80"/>
  </cols>
  <sheetData>
    <row r="2" spans="1:10" s="409" customFormat="1" ht="16.5" thickBot="1">
      <c r="B2" s="722" t="s">
        <v>435</v>
      </c>
      <c r="C2" s="722"/>
      <c r="D2" s="722"/>
      <c r="E2" s="722"/>
      <c r="F2" s="722"/>
      <c r="G2" s="722"/>
    </row>
    <row r="3" spans="1:10" ht="13.5" thickBot="1">
      <c r="B3" s="373"/>
      <c r="C3" s="728" t="s">
        <v>468</v>
      </c>
      <c r="D3" s="729"/>
      <c r="E3" s="729"/>
      <c r="F3" s="729"/>
      <c r="G3" s="729"/>
      <c r="H3" s="730"/>
    </row>
    <row r="4" spans="1:10" ht="13.5" thickBot="1">
      <c r="B4" s="373"/>
      <c r="C4" s="723" t="s">
        <v>437</v>
      </c>
      <c r="D4" s="723"/>
      <c r="E4" s="724"/>
      <c r="F4" s="723" t="s">
        <v>439</v>
      </c>
      <c r="G4" s="725"/>
      <c r="H4" s="726"/>
    </row>
    <row r="5" spans="1:10" ht="40.5" customHeight="1" thickBot="1">
      <c r="B5" s="372"/>
      <c r="C5" s="381" t="s">
        <v>417</v>
      </c>
      <c r="D5" s="385" t="s">
        <v>436</v>
      </c>
      <c r="E5" s="380" t="s">
        <v>45</v>
      </c>
      <c r="F5" s="381" t="s">
        <v>417</v>
      </c>
      <c r="G5" s="385" t="s">
        <v>436</v>
      </c>
      <c r="H5" s="380" t="s">
        <v>45</v>
      </c>
      <c r="J5" s="87"/>
    </row>
    <row r="6" spans="1:10">
      <c r="A6" s="373"/>
      <c r="B6" s="374" t="s">
        <v>438</v>
      </c>
      <c r="C6" s="383"/>
      <c r="D6" s="382"/>
      <c r="E6" s="379">
        <f>SUM(C6:D6)</f>
        <v>0</v>
      </c>
      <c r="F6" s="377"/>
      <c r="G6" s="382"/>
      <c r="H6" s="379">
        <f>SUM(F6:G6)</f>
        <v>0</v>
      </c>
    </row>
    <row r="7" spans="1:10">
      <c r="A7" s="373"/>
      <c r="B7" s="375" t="s">
        <v>440</v>
      </c>
      <c r="C7" s="391"/>
      <c r="D7" s="388"/>
      <c r="E7" s="379">
        <f t="shared" ref="E7:E9" si="0">SUM(C7:D7)</f>
        <v>0</v>
      </c>
      <c r="F7" s="390"/>
      <c r="G7" s="388"/>
      <c r="H7" s="379">
        <f t="shared" ref="H7:H9" si="1">SUM(F7:G7)</f>
        <v>0</v>
      </c>
    </row>
    <row r="8" spans="1:10">
      <c r="A8" s="373"/>
      <c r="B8" s="376" t="s">
        <v>441</v>
      </c>
      <c r="C8" s="388"/>
      <c r="D8" s="391"/>
      <c r="E8" s="379">
        <f t="shared" si="0"/>
        <v>0</v>
      </c>
      <c r="F8" s="390"/>
      <c r="G8" s="388"/>
      <c r="H8" s="379">
        <f t="shared" si="1"/>
        <v>0</v>
      </c>
    </row>
    <row r="9" spans="1:10">
      <c r="A9" s="373"/>
      <c r="B9" s="376" t="s">
        <v>442</v>
      </c>
      <c r="C9" s="388"/>
      <c r="D9" s="388"/>
      <c r="E9" s="379">
        <f t="shared" si="0"/>
        <v>0</v>
      </c>
      <c r="F9" s="390"/>
      <c r="G9" s="391"/>
      <c r="H9" s="379">
        <f t="shared" si="1"/>
        <v>0</v>
      </c>
    </row>
    <row r="10" spans="1:10">
      <c r="A10" s="373"/>
      <c r="B10" s="393" t="s">
        <v>445</v>
      </c>
      <c r="C10" s="396"/>
      <c r="D10" s="396"/>
      <c r="E10" s="397">
        <f>SUM(C10:D10)</f>
        <v>0</v>
      </c>
      <c r="F10" s="562"/>
      <c r="G10" s="396"/>
      <c r="H10" s="395">
        <f>SUM(F10:G10)</f>
        <v>0</v>
      </c>
      <c r="J10" s="224"/>
    </row>
    <row r="11" spans="1:10">
      <c r="A11" s="373"/>
      <c r="B11" s="392" t="s">
        <v>443</v>
      </c>
      <c r="C11" s="382">
        <f>SUM(C6:C10)</f>
        <v>0</v>
      </c>
      <c r="D11" s="382">
        <f>SUM(D6:D10)</f>
        <v>0</v>
      </c>
      <c r="E11" s="379">
        <f>SUM(C11:D11)</f>
        <v>0</v>
      </c>
      <c r="F11" s="382">
        <f>SUM(F6:F10)</f>
        <v>0</v>
      </c>
      <c r="G11" s="382">
        <f>SUM(G6:G10)</f>
        <v>0</v>
      </c>
      <c r="H11" s="389">
        <f>SUM(F11:G11)</f>
        <v>0</v>
      </c>
      <c r="J11" s="224"/>
    </row>
    <row r="12" spans="1:10">
      <c r="A12" s="373"/>
      <c r="B12" s="376" t="s">
        <v>440</v>
      </c>
      <c r="C12" s="388"/>
      <c r="D12" s="388"/>
      <c r="E12" s="379">
        <f t="shared" ref="E12:E15" si="2">SUM(C12:D12)</f>
        <v>0</v>
      </c>
      <c r="F12" s="390"/>
      <c r="G12" s="388"/>
      <c r="H12" s="389">
        <f t="shared" ref="H12:H15" si="3">SUM(F12:G12)</f>
        <v>0</v>
      </c>
    </row>
    <row r="13" spans="1:10">
      <c r="A13" s="373"/>
      <c r="B13" s="376" t="s">
        <v>441</v>
      </c>
      <c r="C13" s="388"/>
      <c r="D13" s="388"/>
      <c r="E13" s="379">
        <f t="shared" si="2"/>
        <v>0</v>
      </c>
      <c r="F13" s="390"/>
      <c r="G13" s="388"/>
      <c r="H13" s="389">
        <f t="shared" si="3"/>
        <v>0</v>
      </c>
    </row>
    <row r="14" spans="1:10">
      <c r="A14" s="373"/>
      <c r="B14" s="376" t="s">
        <v>442</v>
      </c>
      <c r="C14" s="225"/>
      <c r="D14" s="386"/>
      <c r="E14" s="379">
        <f t="shared" si="2"/>
        <v>0</v>
      </c>
      <c r="F14" s="376"/>
      <c r="G14" s="386"/>
      <c r="H14" s="389">
        <f t="shared" si="3"/>
        <v>0</v>
      </c>
    </row>
    <row r="15" spans="1:10">
      <c r="A15" s="373"/>
      <c r="B15" s="561" t="s">
        <v>445</v>
      </c>
      <c r="C15" s="388"/>
      <c r="D15" s="388"/>
      <c r="E15" s="379">
        <f t="shared" si="2"/>
        <v>0</v>
      </c>
      <c r="F15" s="390"/>
      <c r="G15" s="388"/>
      <c r="H15" s="389">
        <f t="shared" si="3"/>
        <v>0</v>
      </c>
    </row>
    <row r="16" spans="1:10" ht="13.5" thickBot="1">
      <c r="A16" s="373"/>
      <c r="B16" s="378" t="s">
        <v>444</v>
      </c>
      <c r="C16" s="384">
        <f t="shared" ref="C16:H16" si="4">SUM(C11:C15)</f>
        <v>0</v>
      </c>
      <c r="D16" s="384">
        <f t="shared" si="4"/>
        <v>0</v>
      </c>
      <c r="E16" s="384">
        <f t="shared" si="4"/>
        <v>0</v>
      </c>
      <c r="F16" s="384">
        <f t="shared" si="4"/>
        <v>0</v>
      </c>
      <c r="G16" s="384">
        <f t="shared" si="4"/>
        <v>0</v>
      </c>
      <c r="H16" s="384">
        <f t="shared" si="4"/>
        <v>0</v>
      </c>
    </row>
    <row r="17" spans="1:13">
      <c r="A17" s="224"/>
    </row>
    <row r="18" spans="1:13">
      <c r="A18" s="224"/>
      <c r="B18" s="87"/>
      <c r="C18" s="727" t="s">
        <v>507</v>
      </c>
      <c r="D18" s="727"/>
      <c r="E18" s="727"/>
      <c r="F18" s="727"/>
      <c r="G18" s="727"/>
    </row>
    <row r="19" spans="1:13">
      <c r="A19" s="224"/>
      <c r="C19" s="727"/>
      <c r="D19" s="727"/>
      <c r="E19" s="727"/>
      <c r="F19" s="727"/>
      <c r="G19" s="727"/>
    </row>
    <row r="20" spans="1:13">
      <c r="A20" s="224"/>
      <c r="M20" s="224"/>
    </row>
    <row r="21" spans="1:13" s="409" customFormat="1" ht="15.75">
      <c r="B21" s="410" t="s">
        <v>446</v>
      </c>
      <c r="C21" s="410"/>
      <c r="D21" s="410"/>
      <c r="E21" s="410"/>
      <c r="F21" s="410"/>
    </row>
    <row r="22" spans="1:13" ht="13.5" thickBot="1">
      <c r="B22" s="394"/>
      <c r="C22" s="403"/>
      <c r="D22" s="403"/>
      <c r="E22" s="403"/>
      <c r="F22" s="403"/>
    </row>
    <row r="23" spans="1:13" ht="13.5" thickBot="1">
      <c r="B23" s="373"/>
      <c r="C23" s="718" t="s">
        <v>469</v>
      </c>
      <c r="D23" s="719"/>
      <c r="E23" s="719"/>
      <c r="F23" s="720"/>
      <c r="H23" s="224"/>
    </row>
    <row r="24" spans="1:13">
      <c r="B24" s="373"/>
      <c r="C24" s="708" t="s">
        <v>447</v>
      </c>
      <c r="D24" s="710" t="s">
        <v>448</v>
      </c>
      <c r="E24" s="710" t="s">
        <v>425</v>
      </c>
      <c r="F24" s="712" t="s">
        <v>45</v>
      </c>
      <c r="I24" s="224"/>
      <c r="J24" s="224"/>
    </row>
    <row r="25" spans="1:13" ht="39.75" customHeight="1" thickBot="1">
      <c r="B25" s="372"/>
      <c r="C25" s="709"/>
      <c r="D25" s="711"/>
      <c r="E25" s="711"/>
      <c r="F25" s="713"/>
    </row>
    <row r="26" spans="1:13">
      <c r="A26" s="373"/>
      <c r="B26" s="374" t="s">
        <v>449</v>
      </c>
      <c r="C26" s="388"/>
      <c r="D26" s="388"/>
      <c r="E26" s="388"/>
      <c r="F26" s="389">
        <f>SUM(C26:E26)</f>
        <v>0</v>
      </c>
      <c r="H26" s="224"/>
      <c r="J26" s="224"/>
    </row>
    <row r="27" spans="1:13">
      <c r="A27" s="373"/>
      <c r="B27" s="375" t="s">
        <v>452</v>
      </c>
      <c r="C27" s="388"/>
      <c r="D27" s="388"/>
      <c r="E27" s="388"/>
      <c r="F27" s="389">
        <f t="shared" ref="F27:F32" si="5">SUM(C27:E27)</f>
        <v>0</v>
      </c>
      <c r="H27" s="224"/>
    </row>
    <row r="28" spans="1:13" ht="16.5" customHeight="1">
      <c r="A28" s="373"/>
      <c r="B28" s="398" t="s">
        <v>453</v>
      </c>
      <c r="C28" s="388"/>
      <c r="D28" s="388"/>
      <c r="E28" s="388"/>
      <c r="F28" s="389">
        <f t="shared" si="5"/>
        <v>0</v>
      </c>
      <c r="H28" s="224"/>
    </row>
    <row r="29" spans="1:13" ht="15" customHeight="1">
      <c r="A29" s="373"/>
      <c r="B29" s="392" t="s">
        <v>450</v>
      </c>
      <c r="C29" s="383">
        <f>SUM(C26:C28)</f>
        <v>0</v>
      </c>
      <c r="D29" s="383">
        <f>SUM(D26:D28)</f>
        <v>0</v>
      </c>
      <c r="E29" s="383">
        <f>SUM(E26:E28)</f>
        <v>0</v>
      </c>
      <c r="F29" s="389">
        <f t="shared" si="5"/>
        <v>0</v>
      </c>
    </row>
    <row r="30" spans="1:13">
      <c r="A30" s="373"/>
      <c r="B30" s="375" t="s">
        <v>451</v>
      </c>
      <c r="C30" s="388"/>
      <c r="D30" s="388"/>
      <c r="E30" s="388"/>
      <c r="F30" s="389">
        <f t="shared" si="5"/>
        <v>0</v>
      </c>
    </row>
    <row r="31" spans="1:13">
      <c r="A31" s="373"/>
      <c r="B31" s="375" t="s">
        <v>454</v>
      </c>
      <c r="C31" s="388"/>
      <c r="D31" s="388"/>
      <c r="E31" s="388"/>
      <c r="F31" s="389">
        <f t="shared" si="5"/>
        <v>0</v>
      </c>
    </row>
    <row r="32" spans="1:13" ht="13.5" thickBot="1">
      <c r="A32" s="373"/>
      <c r="B32" s="378" t="s">
        <v>455</v>
      </c>
      <c r="C32" s="399">
        <f>SUM(C29:C31)</f>
        <v>0</v>
      </c>
      <c r="D32" s="399">
        <f>SUM(D29:D31)</f>
        <v>0</v>
      </c>
      <c r="E32" s="399">
        <f>SUM(E29:E31)</f>
        <v>0</v>
      </c>
      <c r="F32" s="401">
        <f t="shared" si="5"/>
        <v>0</v>
      </c>
    </row>
    <row r="37" spans="2:8" s="409" customFormat="1" ht="15.75">
      <c r="B37" s="411" t="s">
        <v>463</v>
      </c>
    </row>
    <row r="38" spans="2:8" s="409" customFormat="1" ht="16.5" thickBot="1">
      <c r="B38" s="411"/>
    </row>
    <row r="39" spans="2:8" s="409" customFormat="1" ht="15" customHeight="1">
      <c r="B39" s="132"/>
      <c r="C39" s="714" t="s">
        <v>564</v>
      </c>
      <c r="D39" s="714" t="s">
        <v>456</v>
      </c>
      <c r="E39" s="714" t="s">
        <v>457</v>
      </c>
      <c r="F39" s="714" t="s">
        <v>458</v>
      </c>
      <c r="G39" s="714" t="s">
        <v>459</v>
      </c>
      <c r="H39" s="714" t="s">
        <v>443</v>
      </c>
    </row>
    <row r="40" spans="2:8" s="409" customFormat="1" ht="15">
      <c r="B40" s="556"/>
      <c r="C40" s="715"/>
      <c r="D40" s="715"/>
      <c r="E40" s="715"/>
      <c r="F40" s="715"/>
      <c r="G40" s="715"/>
      <c r="H40" s="715"/>
    </row>
    <row r="41" spans="2:8" s="409" customFormat="1" ht="24" customHeight="1" thickBot="1">
      <c r="B41" s="557"/>
      <c r="C41" s="716"/>
      <c r="D41" s="717"/>
      <c r="E41" s="717"/>
      <c r="F41" s="717"/>
      <c r="G41" s="717"/>
      <c r="H41" s="717"/>
    </row>
    <row r="42" spans="2:8" s="409" customFormat="1" ht="15">
      <c r="B42" s="374" t="s">
        <v>460</v>
      </c>
      <c r="C42" s="587"/>
      <c r="D42" s="588"/>
      <c r="E42" s="588"/>
      <c r="F42" s="588"/>
      <c r="G42" s="588"/>
      <c r="H42" s="589"/>
    </row>
    <row r="43" spans="2:8" s="409" customFormat="1" ht="15">
      <c r="B43" s="596" t="s">
        <v>461</v>
      </c>
      <c r="C43" s="590"/>
      <c r="D43" s="591"/>
      <c r="E43" s="591"/>
      <c r="F43" s="591"/>
      <c r="G43" s="591"/>
      <c r="H43" s="592"/>
    </row>
    <row r="44" spans="2:8" s="409" customFormat="1" ht="15.75" thickBot="1">
      <c r="B44" s="596" t="s">
        <v>53</v>
      </c>
      <c r="C44" s="593"/>
      <c r="D44" s="594"/>
      <c r="E44" s="594"/>
      <c r="F44" s="594"/>
      <c r="G44" s="594"/>
      <c r="H44" s="595"/>
    </row>
    <row r="45" spans="2:8" s="409" customFormat="1" ht="15.75" thickBot="1">
      <c r="B45" s="597" t="s">
        <v>462</v>
      </c>
      <c r="C45" s="598">
        <f>C42+C43+C44</f>
        <v>0</v>
      </c>
      <c r="D45" s="599">
        <f t="shared" ref="D45" si="6">D42+D43+D44</f>
        <v>0</v>
      </c>
      <c r="E45" s="598">
        <f t="shared" ref="E45" si="7">E42+E43+E44</f>
        <v>0</v>
      </c>
      <c r="F45" s="598">
        <f t="shared" ref="F45" si="8">F42+F43+F44</f>
        <v>0</v>
      </c>
      <c r="G45" s="598">
        <f t="shared" ref="G45" si="9">G42+G43+G44</f>
        <v>0</v>
      </c>
      <c r="H45" s="600">
        <f t="shared" ref="H45" si="10">H42+H43+H44</f>
        <v>0</v>
      </c>
    </row>
    <row r="46" spans="2:8" s="409" customFormat="1" ht="15.75">
      <c r="B46" s="411"/>
    </row>
    <row r="47" spans="2:8" ht="13.5" thickBot="1"/>
    <row r="48" spans="2:8">
      <c r="B48" s="556"/>
      <c r="C48" s="705" t="s">
        <v>565</v>
      </c>
      <c r="D48" s="705" t="s">
        <v>456</v>
      </c>
      <c r="E48" s="705" t="s">
        <v>457</v>
      </c>
      <c r="F48" s="705" t="s">
        <v>458</v>
      </c>
      <c r="G48" s="705" t="s">
        <v>459</v>
      </c>
      <c r="H48" s="705" t="s">
        <v>464</v>
      </c>
    </row>
    <row r="49" spans="1:8">
      <c r="B49" s="556"/>
      <c r="C49" s="706"/>
      <c r="D49" s="706"/>
      <c r="E49" s="706"/>
      <c r="F49" s="706"/>
      <c r="G49" s="706"/>
      <c r="H49" s="706"/>
    </row>
    <row r="50" spans="1:8" ht="30" customHeight="1" thickBot="1">
      <c r="B50" s="557"/>
      <c r="C50" s="721"/>
      <c r="D50" s="707"/>
      <c r="E50" s="707"/>
      <c r="F50" s="707"/>
      <c r="G50" s="707"/>
      <c r="H50" s="707"/>
    </row>
    <row r="51" spans="1:8">
      <c r="A51" s="373"/>
      <c r="B51" s="374" t="s">
        <v>460</v>
      </c>
      <c r="C51" s="587"/>
      <c r="D51" s="588"/>
      <c r="E51" s="588"/>
      <c r="F51" s="588"/>
      <c r="G51" s="588"/>
      <c r="H51" s="589"/>
    </row>
    <row r="52" spans="1:8" ht="13.5" customHeight="1">
      <c r="A52" s="373"/>
      <c r="B52" s="596" t="s">
        <v>461</v>
      </c>
      <c r="C52" s="590"/>
      <c r="D52" s="591"/>
      <c r="E52" s="591"/>
      <c r="F52" s="591"/>
      <c r="G52" s="591"/>
      <c r="H52" s="592"/>
    </row>
    <row r="53" spans="1:8" ht="13.5" thickBot="1">
      <c r="A53" s="373"/>
      <c r="B53" s="601" t="s">
        <v>53</v>
      </c>
      <c r="C53" s="602"/>
      <c r="D53" s="603"/>
      <c r="E53" s="603"/>
      <c r="F53" s="603"/>
      <c r="G53" s="603"/>
      <c r="H53" s="595"/>
    </row>
    <row r="54" spans="1:8" ht="13.5" thickBot="1">
      <c r="A54" s="373"/>
      <c r="B54" s="601" t="s">
        <v>462</v>
      </c>
      <c r="C54" s="604">
        <f>C51+C52+C53</f>
        <v>0</v>
      </c>
      <c r="D54" s="605">
        <f t="shared" ref="D54:H54" si="11">D51+D52+D53</f>
        <v>0</v>
      </c>
      <c r="E54" s="604">
        <f t="shared" si="11"/>
        <v>0</v>
      </c>
      <c r="F54" s="604">
        <f t="shared" si="11"/>
        <v>0</v>
      </c>
      <c r="G54" s="604">
        <f t="shared" si="11"/>
        <v>0</v>
      </c>
      <c r="H54" s="606">
        <f t="shared" si="11"/>
        <v>0</v>
      </c>
    </row>
    <row r="55" spans="1:8">
      <c r="G55" s="400"/>
    </row>
    <row r="56" spans="1:8">
      <c r="D56" s="224"/>
      <c r="G56" s="224"/>
    </row>
  </sheetData>
  <mergeCells count="22">
    <mergeCell ref="B2:G2"/>
    <mergeCell ref="C4:E4"/>
    <mergeCell ref="F4:H4"/>
    <mergeCell ref="C18:G19"/>
    <mergeCell ref="C3:H3"/>
    <mergeCell ref="C23:F23"/>
    <mergeCell ref="C48:C50"/>
    <mergeCell ref="D48:D50"/>
    <mergeCell ref="E48:E50"/>
    <mergeCell ref="F48:F50"/>
    <mergeCell ref="G48:G50"/>
    <mergeCell ref="H48:H50"/>
    <mergeCell ref="C24:C25"/>
    <mergeCell ref="E24:E25"/>
    <mergeCell ref="D24:D25"/>
    <mergeCell ref="F24:F25"/>
    <mergeCell ref="C39:C41"/>
    <mergeCell ref="D39:D41"/>
    <mergeCell ref="E39:E41"/>
    <mergeCell ref="F39:F41"/>
    <mergeCell ref="G39:G41"/>
    <mergeCell ref="H39:H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3:W71"/>
  <sheetViews>
    <sheetView topLeftCell="L44" workbookViewId="0">
      <selection activeCell="D53" sqref="D53"/>
    </sheetView>
  </sheetViews>
  <sheetFormatPr baseColWidth="10" defaultRowHeight="12.75"/>
  <cols>
    <col min="1" max="1" width="11.42578125" style="80"/>
    <col min="2" max="2" width="3.28515625" style="80" customWidth="1"/>
    <col min="3" max="3" width="24.7109375" style="80" customWidth="1"/>
    <col min="4" max="4" width="17.7109375" style="80" customWidth="1"/>
    <col min="5" max="5" width="24.85546875" style="80" customWidth="1"/>
    <col min="6" max="6" width="23.7109375" style="80" customWidth="1"/>
    <col min="7" max="7" width="25.5703125" style="80" customWidth="1"/>
    <col min="8" max="8" width="18.5703125" style="80" customWidth="1"/>
    <col min="9" max="9" width="21.85546875" style="80" customWidth="1"/>
    <col min="10" max="10" width="13" style="80" customWidth="1"/>
    <col min="11" max="11" width="13.7109375" style="80" customWidth="1"/>
    <col min="12" max="12" width="13.140625" style="80" customWidth="1"/>
    <col min="13" max="15" width="11.42578125" style="80"/>
    <col min="16" max="16" width="31" style="80" customWidth="1"/>
    <col min="17" max="17" width="14.42578125" style="80" customWidth="1"/>
    <col min="18" max="18" width="12.7109375" style="80" customWidth="1"/>
    <col min="19" max="19" width="14.140625" style="80" customWidth="1"/>
    <col min="20" max="20" width="15.140625" style="80" customWidth="1"/>
    <col min="21" max="21" width="14.85546875" style="80" customWidth="1"/>
    <col min="22" max="22" width="14.5703125" style="80" customWidth="1"/>
    <col min="23" max="16384" width="11.42578125" style="80"/>
  </cols>
  <sheetData>
    <row r="3" spans="1:10" s="409" customFormat="1" ht="14.25" customHeight="1">
      <c r="C3" s="411" t="s">
        <v>472</v>
      </c>
    </row>
    <row r="4" spans="1:10" ht="15.75" customHeight="1" thickBot="1">
      <c r="B4" s="355"/>
      <c r="C4" s="355"/>
      <c r="D4" s="412"/>
      <c r="E4" s="412"/>
      <c r="F4" s="412"/>
      <c r="G4" s="412"/>
      <c r="H4" s="412"/>
      <c r="I4" s="412"/>
    </row>
    <row r="5" spans="1:10" ht="30" customHeight="1" thickBot="1">
      <c r="B5" s="412"/>
      <c r="C5" s="413"/>
      <c r="D5" s="356"/>
      <c r="E5" s="414"/>
      <c r="F5" s="755" t="s">
        <v>415</v>
      </c>
      <c r="G5" s="756"/>
      <c r="H5" s="756"/>
      <c r="I5" s="757"/>
    </row>
    <row r="6" spans="1:10" ht="25.5">
      <c r="B6" s="412"/>
      <c r="C6" s="356"/>
      <c r="D6" s="356"/>
      <c r="E6" s="414"/>
      <c r="F6" s="438" t="s">
        <v>46</v>
      </c>
      <c r="G6" s="439" t="s">
        <v>47</v>
      </c>
      <c r="H6" s="439" t="s">
        <v>465</v>
      </c>
      <c r="I6" s="440" t="s">
        <v>45</v>
      </c>
    </row>
    <row r="7" spans="1:10" ht="13.5" thickBot="1">
      <c r="B7" s="415"/>
      <c r="C7" s="415"/>
      <c r="D7" s="415"/>
      <c r="E7" s="416"/>
      <c r="F7" s="442" t="s">
        <v>471</v>
      </c>
      <c r="G7" s="442" t="s">
        <v>471</v>
      </c>
      <c r="H7" s="442" t="s">
        <v>471</v>
      </c>
      <c r="I7" s="442" t="s">
        <v>471</v>
      </c>
    </row>
    <row r="8" spans="1:10" ht="18" customHeight="1">
      <c r="A8" s="373"/>
      <c r="B8" s="752" t="s">
        <v>466</v>
      </c>
      <c r="C8" s="745" t="s">
        <v>467</v>
      </c>
      <c r="D8" s="745"/>
      <c r="E8" s="746"/>
      <c r="F8" s="607">
        <v>1230210</v>
      </c>
      <c r="G8" s="569"/>
      <c r="H8" s="569">
        <v>317899</v>
      </c>
      <c r="I8" s="261">
        <f>SUM(F8:H8)</f>
        <v>1548109</v>
      </c>
    </row>
    <row r="9" spans="1:10" ht="18.75" customHeight="1">
      <c r="A9" s="373"/>
      <c r="B9" s="753"/>
      <c r="C9" s="441" t="s">
        <v>473</v>
      </c>
      <c r="D9" s="441"/>
      <c r="E9" s="417"/>
      <c r="F9" s="223"/>
      <c r="G9" s="223"/>
      <c r="H9" s="223"/>
      <c r="I9" s="261">
        <f>SUM(F9:H9)</f>
        <v>0</v>
      </c>
    </row>
    <row r="10" spans="1:10" ht="21.75" customHeight="1">
      <c r="A10" s="373"/>
      <c r="B10" s="753"/>
      <c r="C10" s="747" t="s">
        <v>148</v>
      </c>
      <c r="D10" s="747"/>
      <c r="E10" s="748"/>
      <c r="F10" s="223"/>
      <c r="G10" s="223"/>
      <c r="H10" s="223"/>
      <c r="I10" s="261"/>
    </row>
    <row r="11" spans="1:10" ht="19.5" customHeight="1" thickBot="1">
      <c r="A11" s="373"/>
      <c r="B11" s="754"/>
      <c r="C11" s="749" t="s">
        <v>45</v>
      </c>
      <c r="D11" s="750"/>
      <c r="E11" s="751"/>
      <c r="F11" s="338">
        <f>SUM(F8:F10)</f>
        <v>1230210</v>
      </c>
      <c r="G11" s="338">
        <f>SUM(G8:G9)</f>
        <v>0</v>
      </c>
      <c r="H11" s="338">
        <f>SUM(H8:H9)</f>
        <v>317899</v>
      </c>
      <c r="I11" s="339">
        <f>SUM(F11:H11)</f>
        <v>1548109</v>
      </c>
    </row>
    <row r="12" spans="1:10" ht="16.5" customHeight="1" thickBot="1">
      <c r="B12" s="418"/>
      <c r="C12" s="419"/>
      <c r="D12" s="419"/>
      <c r="E12" s="420"/>
      <c r="F12" s="421"/>
      <c r="G12" s="421"/>
      <c r="H12" s="421"/>
      <c r="I12" s="421"/>
    </row>
    <row r="13" spans="1:10" ht="20.25" customHeight="1" thickBot="1">
      <c r="B13" s="412"/>
      <c r="C13" s="412"/>
      <c r="D13" s="412"/>
      <c r="E13" s="414"/>
      <c r="F13" s="442" t="s">
        <v>470</v>
      </c>
      <c r="G13" s="442" t="s">
        <v>470</v>
      </c>
      <c r="H13" s="442" t="s">
        <v>470</v>
      </c>
      <c r="I13" s="442" t="s">
        <v>470</v>
      </c>
    </row>
    <row r="14" spans="1:10" ht="23.25" customHeight="1">
      <c r="B14" s="752" t="s">
        <v>466</v>
      </c>
      <c r="C14" s="745" t="s">
        <v>467</v>
      </c>
      <c r="D14" s="745"/>
      <c r="E14" s="746"/>
      <c r="F14" s="607">
        <v>520000</v>
      </c>
      <c r="G14" s="569"/>
      <c r="H14" s="569">
        <v>445481</v>
      </c>
      <c r="I14" s="444">
        <f>SUM(F14:H14)</f>
        <v>965481</v>
      </c>
    </row>
    <row r="15" spans="1:10" ht="19.5" customHeight="1">
      <c r="B15" s="753"/>
      <c r="C15" s="441" t="s">
        <v>473</v>
      </c>
      <c r="D15" s="441"/>
      <c r="E15" s="417"/>
      <c r="F15" s="223"/>
      <c r="G15" s="223"/>
      <c r="H15" s="353"/>
      <c r="I15" s="261">
        <f>SUM(F15:H15)</f>
        <v>0</v>
      </c>
      <c r="J15" s="224"/>
    </row>
    <row r="16" spans="1:10" ht="20.25" customHeight="1">
      <c r="B16" s="753"/>
      <c r="C16" s="747" t="s">
        <v>148</v>
      </c>
      <c r="D16" s="747"/>
      <c r="E16" s="748"/>
      <c r="F16" s="445"/>
      <c r="G16" s="446"/>
      <c r="H16" s="82"/>
      <c r="I16" s="261">
        <f>SUM(F16:H16)</f>
        <v>0</v>
      </c>
    </row>
    <row r="17" spans="2:11" ht="21.75" customHeight="1" thickBot="1">
      <c r="B17" s="754"/>
      <c r="C17" s="749" t="s">
        <v>45</v>
      </c>
      <c r="D17" s="750"/>
      <c r="E17" s="751"/>
      <c r="F17" s="338">
        <f>SUM(F14:F16)</f>
        <v>520000</v>
      </c>
      <c r="G17" s="338">
        <f t="shared" ref="G17:H17" si="0">SUM(G14:G16)</f>
        <v>0</v>
      </c>
      <c r="H17" s="354">
        <f t="shared" si="0"/>
        <v>445481</v>
      </c>
      <c r="I17" s="339">
        <f>SUM(F17:H17)</f>
        <v>965481</v>
      </c>
    </row>
    <row r="21" spans="2:11">
      <c r="K21" s="224"/>
    </row>
    <row r="22" spans="2:11" s="409" customFormat="1" ht="15.75">
      <c r="C22" s="411" t="s">
        <v>474</v>
      </c>
      <c r="D22" s="411"/>
    </row>
    <row r="23" spans="2:11" ht="16.5" customHeight="1" thickBot="1"/>
    <row r="24" spans="2:11" ht="26.25" customHeight="1" thickBot="1">
      <c r="B24" s="412"/>
      <c r="C24" s="413"/>
      <c r="D24" s="356"/>
      <c r="E24" s="414"/>
      <c r="F24" s="755" t="s">
        <v>415</v>
      </c>
      <c r="G24" s="756"/>
      <c r="H24" s="756"/>
      <c r="I24" s="757"/>
    </row>
    <row r="25" spans="2:11" ht="25.5">
      <c r="B25" s="412"/>
      <c r="C25" s="356"/>
      <c r="D25" s="356"/>
      <c r="E25" s="414"/>
      <c r="F25" s="438" t="s">
        <v>46</v>
      </c>
      <c r="G25" s="439" t="s">
        <v>47</v>
      </c>
      <c r="H25" s="439" t="s">
        <v>465</v>
      </c>
      <c r="I25" s="440" t="s">
        <v>45</v>
      </c>
    </row>
    <row r="26" spans="2:11" ht="13.5" thickBot="1">
      <c r="B26" s="415"/>
      <c r="C26" s="415"/>
      <c r="D26" s="415"/>
      <c r="E26" s="416"/>
      <c r="F26" s="442" t="s">
        <v>471</v>
      </c>
      <c r="G26" s="442" t="s">
        <v>471</v>
      </c>
      <c r="H26" s="442" t="s">
        <v>471</v>
      </c>
      <c r="I26" s="442" t="s">
        <v>471</v>
      </c>
    </row>
    <row r="27" spans="2:11" ht="15.75" customHeight="1">
      <c r="B27" s="742" t="s">
        <v>466</v>
      </c>
      <c r="C27" s="745" t="s">
        <v>467</v>
      </c>
      <c r="D27" s="745"/>
      <c r="E27" s="746"/>
      <c r="F27" s="607">
        <v>1292231</v>
      </c>
      <c r="G27" s="569"/>
      <c r="H27" s="569">
        <v>1316421</v>
      </c>
      <c r="I27" s="261">
        <f>SUM(F27:H27)</f>
        <v>2608652</v>
      </c>
    </row>
    <row r="28" spans="2:11" ht="18" customHeight="1">
      <c r="B28" s="743"/>
      <c r="C28" s="441" t="s">
        <v>473</v>
      </c>
      <c r="D28" s="441"/>
      <c r="E28" s="417"/>
      <c r="F28" s="223"/>
      <c r="G28" s="223"/>
      <c r="H28" s="223"/>
      <c r="I28" s="261">
        <f>SUM(F28:H28)</f>
        <v>0</v>
      </c>
    </row>
    <row r="29" spans="2:11" ht="16.5" customHeight="1">
      <c r="B29" s="743"/>
      <c r="C29" s="747" t="s">
        <v>148</v>
      </c>
      <c r="D29" s="747"/>
      <c r="E29" s="748"/>
      <c r="F29" s="223"/>
      <c r="G29" s="223"/>
      <c r="H29" s="223"/>
      <c r="I29" s="261"/>
    </row>
    <row r="30" spans="2:11" ht="18" customHeight="1" thickBot="1">
      <c r="B30" s="744"/>
      <c r="C30" s="749" t="s">
        <v>45</v>
      </c>
      <c r="D30" s="750"/>
      <c r="E30" s="751"/>
      <c r="F30" s="338">
        <f>SUM(F27:F29)</f>
        <v>1292231</v>
      </c>
      <c r="G30" s="338">
        <f>SUM(G27:G28)</f>
        <v>0</v>
      </c>
      <c r="H30" s="338">
        <f>SUM(H27:H28)</f>
        <v>1316421</v>
      </c>
      <c r="I30" s="339">
        <f>SUM(F30:H30)</f>
        <v>2608652</v>
      </c>
    </row>
    <row r="31" spans="2:11" ht="13.5" thickBot="1">
      <c r="B31" s="418"/>
      <c r="C31" s="419"/>
      <c r="D31" s="419"/>
      <c r="E31" s="420"/>
      <c r="F31" s="421"/>
      <c r="G31" s="421"/>
      <c r="H31" s="421"/>
      <c r="I31" s="421"/>
    </row>
    <row r="32" spans="2:11" ht="13.5" thickBot="1">
      <c r="B32" s="412"/>
      <c r="C32" s="412"/>
      <c r="D32" s="412"/>
      <c r="E32" s="414"/>
      <c r="F32" s="442" t="s">
        <v>470</v>
      </c>
      <c r="G32" s="442" t="s">
        <v>470</v>
      </c>
      <c r="H32" s="442" t="s">
        <v>470</v>
      </c>
      <c r="I32" s="442" t="s">
        <v>470</v>
      </c>
    </row>
    <row r="33" spans="2:23" ht="21" customHeight="1">
      <c r="B33" s="742" t="s">
        <v>466</v>
      </c>
      <c r="C33" s="745" t="s">
        <v>467</v>
      </c>
      <c r="D33" s="745"/>
      <c r="E33" s="746"/>
      <c r="F33" s="607">
        <v>1935898</v>
      </c>
      <c r="G33" s="569"/>
      <c r="H33" s="569">
        <v>1294060</v>
      </c>
      <c r="I33" s="444">
        <f>SUM(F33:H33)</f>
        <v>3229958</v>
      </c>
    </row>
    <row r="34" spans="2:23" ht="18" customHeight="1">
      <c r="B34" s="743"/>
      <c r="C34" s="441" t="s">
        <v>473</v>
      </c>
      <c r="D34" s="441"/>
      <c r="E34" s="417"/>
      <c r="F34" s="223"/>
      <c r="G34" s="223"/>
      <c r="H34" s="353"/>
      <c r="I34" s="261">
        <f>SUM(F34:H34)</f>
        <v>0</v>
      </c>
    </row>
    <row r="35" spans="2:23" ht="15.75" customHeight="1">
      <c r="B35" s="743"/>
      <c r="C35" s="747" t="s">
        <v>148</v>
      </c>
      <c r="D35" s="747"/>
      <c r="E35" s="748"/>
      <c r="F35" s="445"/>
      <c r="G35" s="446"/>
      <c r="H35" s="82"/>
      <c r="I35" s="261">
        <f>SUM(F35:H35)</f>
        <v>0</v>
      </c>
    </row>
    <row r="36" spans="2:23" ht="19.5" customHeight="1" thickBot="1">
      <c r="B36" s="744"/>
      <c r="C36" s="749" t="s">
        <v>45</v>
      </c>
      <c r="D36" s="750"/>
      <c r="E36" s="751"/>
      <c r="F36" s="338">
        <f>SUM(F33:F35)</f>
        <v>1935898</v>
      </c>
      <c r="G36" s="338">
        <f t="shared" ref="G36" si="1">SUM(G33:G35)</f>
        <v>0</v>
      </c>
      <c r="H36" s="354">
        <f t="shared" ref="H36" si="2">SUM(H33:H35)</f>
        <v>1294060</v>
      </c>
      <c r="I36" s="339">
        <f>SUM(F36:H36)</f>
        <v>3229958</v>
      </c>
    </row>
    <row r="40" spans="2:23" ht="15.75">
      <c r="G40" s="411" t="s">
        <v>488</v>
      </c>
    </row>
    <row r="41" spans="2:23" s="356" customFormat="1" ht="11.25"/>
    <row r="42" spans="2:23" s="356" customFormat="1" ht="8.25" customHeight="1" thickBot="1"/>
    <row r="43" spans="2:23" s="356" customFormat="1" ht="21" customHeight="1" thickBot="1">
      <c r="G43" s="731" t="s">
        <v>477</v>
      </c>
      <c r="H43" s="732"/>
      <c r="I43" s="732"/>
      <c r="J43" s="732"/>
      <c r="K43" s="732"/>
      <c r="L43" s="732"/>
      <c r="M43" s="732"/>
      <c r="N43" s="712"/>
      <c r="P43" s="733" t="s">
        <v>476</v>
      </c>
      <c r="Q43" s="734"/>
      <c r="R43" s="734"/>
      <c r="S43" s="734"/>
      <c r="T43" s="734"/>
      <c r="U43" s="734"/>
      <c r="V43" s="734"/>
      <c r="W43" s="735"/>
    </row>
    <row r="44" spans="2:23" s="356" customFormat="1" ht="13.5" thickBot="1">
      <c r="G44" s="423"/>
      <c r="H44" s="736" t="s">
        <v>475</v>
      </c>
      <c r="I44" s="737"/>
      <c r="J44" s="737"/>
      <c r="K44" s="737"/>
      <c r="L44" s="737"/>
      <c r="M44" s="737"/>
      <c r="N44" s="738"/>
      <c r="P44" s="422"/>
      <c r="Q44" s="739" t="s">
        <v>475</v>
      </c>
      <c r="R44" s="740"/>
      <c r="S44" s="740"/>
      <c r="T44" s="740"/>
      <c r="U44" s="740"/>
      <c r="V44" s="740"/>
      <c r="W44" s="741"/>
    </row>
    <row r="45" spans="2:23" s="356" customFormat="1" ht="13.5" thickBot="1">
      <c r="G45" s="424"/>
      <c r="H45" s="425" t="s">
        <v>471</v>
      </c>
      <c r="I45" s="426" t="s">
        <v>478</v>
      </c>
      <c r="J45" s="425" t="s">
        <v>479</v>
      </c>
      <c r="K45" s="426" t="s">
        <v>480</v>
      </c>
      <c r="L45" s="425" t="s">
        <v>481</v>
      </c>
      <c r="M45" s="426" t="s">
        <v>48</v>
      </c>
      <c r="N45" s="426" t="s">
        <v>495</v>
      </c>
      <c r="P45" s="424"/>
      <c r="Q45" s="425" t="s">
        <v>478</v>
      </c>
      <c r="R45" s="425" t="s">
        <v>479</v>
      </c>
      <c r="S45" s="425" t="s">
        <v>480</v>
      </c>
      <c r="T45" s="425" t="s">
        <v>481</v>
      </c>
      <c r="U45" s="425" t="s">
        <v>482</v>
      </c>
      <c r="V45" s="426" t="s">
        <v>48</v>
      </c>
      <c r="W45" s="426" t="s">
        <v>495</v>
      </c>
    </row>
    <row r="46" spans="2:23" s="356" customFormat="1" ht="23.25" customHeight="1" thickBot="1">
      <c r="G46" s="427" t="s">
        <v>46</v>
      </c>
      <c r="H46" s="608">
        <v>1935898</v>
      </c>
      <c r="I46" s="608">
        <v>520000</v>
      </c>
      <c r="J46" s="428"/>
      <c r="K46" s="428"/>
      <c r="L46" s="428"/>
      <c r="M46" s="428"/>
      <c r="N46" s="429">
        <f>SUM(H46:M46)</f>
        <v>2455898</v>
      </c>
      <c r="P46" s="427" t="s">
        <v>46</v>
      </c>
      <c r="Q46" s="431">
        <v>1301231</v>
      </c>
      <c r="R46" s="431">
        <v>404719</v>
      </c>
      <c r="S46" s="431">
        <v>113021</v>
      </c>
      <c r="T46" s="431">
        <v>71969</v>
      </c>
      <c r="U46" s="431">
        <v>41230</v>
      </c>
      <c r="V46" s="431">
        <v>590271</v>
      </c>
      <c r="W46" s="429">
        <f>SUM(Q46:V46)</f>
        <v>2522441</v>
      </c>
    </row>
    <row r="47" spans="2:23" s="356" customFormat="1" ht="26.25" thickBot="1">
      <c r="G47" s="430" t="s">
        <v>147</v>
      </c>
      <c r="H47" s="609">
        <v>131952</v>
      </c>
      <c r="I47" s="610">
        <v>445481</v>
      </c>
      <c r="J47" s="432"/>
      <c r="K47" s="432"/>
      <c r="L47" s="432"/>
      <c r="M47" s="432"/>
      <c r="N47" s="429">
        <f t="shared" ref="N47:N54" si="3">SUM(H47:M47)</f>
        <v>577433</v>
      </c>
      <c r="P47" s="430" t="s">
        <v>147</v>
      </c>
      <c r="Q47" s="431">
        <v>145542</v>
      </c>
      <c r="R47" s="432">
        <v>129859</v>
      </c>
      <c r="S47" s="432">
        <v>132382</v>
      </c>
      <c r="T47" s="432">
        <v>40364</v>
      </c>
      <c r="U47" s="432"/>
      <c r="V47" s="432"/>
      <c r="W47" s="429">
        <f t="shared" ref="W47:W55" si="4">SUM(Q47:V47)</f>
        <v>448147</v>
      </c>
    </row>
    <row r="48" spans="2:23" s="356" customFormat="1" ht="13.5" thickBot="1">
      <c r="G48" s="433" t="s">
        <v>483</v>
      </c>
      <c r="H48" s="609">
        <v>1162108</v>
      </c>
      <c r="I48" s="610"/>
      <c r="J48" s="432"/>
      <c r="K48" s="432"/>
      <c r="L48" s="432"/>
      <c r="M48" s="432"/>
      <c r="N48" s="429">
        <f t="shared" si="3"/>
        <v>1162108</v>
      </c>
      <c r="P48" s="433" t="s">
        <v>483</v>
      </c>
      <c r="Q48" s="431">
        <v>1186173</v>
      </c>
      <c r="R48" s="432"/>
      <c r="S48" s="432"/>
      <c r="T48" s="432"/>
      <c r="U48" s="432"/>
      <c r="V48" s="432"/>
      <c r="W48" s="429">
        <f t="shared" si="4"/>
        <v>1186173</v>
      </c>
    </row>
    <row r="49" spans="2:23" s="356" customFormat="1" ht="31.5" customHeight="1" thickBot="1">
      <c r="G49" s="430" t="s">
        <v>484</v>
      </c>
      <c r="H49" s="431"/>
      <c r="I49" s="432"/>
      <c r="J49" s="432"/>
      <c r="K49" s="432"/>
      <c r="L49" s="432"/>
      <c r="M49" s="432"/>
      <c r="N49" s="429">
        <f t="shared" si="3"/>
        <v>0</v>
      </c>
      <c r="P49" s="430" t="s">
        <v>484</v>
      </c>
      <c r="Q49" s="431"/>
      <c r="R49" s="432"/>
      <c r="S49" s="432"/>
      <c r="T49" s="432"/>
      <c r="U49" s="432"/>
      <c r="V49" s="432"/>
      <c r="W49" s="429">
        <f t="shared" si="4"/>
        <v>0</v>
      </c>
    </row>
    <row r="50" spans="2:23" s="356" customFormat="1" ht="26.25" thickBot="1">
      <c r="G50" s="434" t="s">
        <v>149</v>
      </c>
      <c r="H50" s="428"/>
      <c r="I50" s="429"/>
      <c r="J50" s="429"/>
      <c r="K50" s="429"/>
      <c r="L50" s="429"/>
      <c r="M50" s="429"/>
      <c r="N50" s="429">
        <f t="shared" si="3"/>
        <v>0</v>
      </c>
      <c r="P50" s="434" t="s">
        <v>149</v>
      </c>
      <c r="Q50" s="428"/>
      <c r="R50" s="429"/>
      <c r="S50" s="429"/>
      <c r="T50" s="429"/>
      <c r="U50" s="429"/>
      <c r="V50" s="429"/>
      <c r="W50" s="429">
        <f t="shared" si="4"/>
        <v>0</v>
      </c>
    </row>
    <row r="51" spans="2:23" s="356" customFormat="1" ht="26.25" thickBot="1">
      <c r="G51" s="434" t="s">
        <v>150</v>
      </c>
      <c r="H51" s="435">
        <f>SUM(H52:H53)</f>
        <v>1363388</v>
      </c>
      <c r="I51" s="435">
        <f t="shared" ref="I51:M51" si="5">SUM(I52:I53)</f>
        <v>0</v>
      </c>
      <c r="J51" s="435">
        <f t="shared" si="5"/>
        <v>0</v>
      </c>
      <c r="K51" s="435">
        <f t="shared" si="5"/>
        <v>0</v>
      </c>
      <c r="L51" s="435">
        <f t="shared" si="5"/>
        <v>0</v>
      </c>
      <c r="M51" s="435">
        <f t="shared" si="5"/>
        <v>0</v>
      </c>
      <c r="N51" s="429">
        <f t="shared" si="3"/>
        <v>1363388</v>
      </c>
      <c r="P51" s="434" t="s">
        <v>150</v>
      </c>
      <c r="Q51" s="435">
        <f>SUM(Q52:Q53)</f>
        <v>1308879</v>
      </c>
      <c r="R51" s="435">
        <f t="shared" ref="R51:V51" si="6">SUM(R52:R53)</f>
        <v>0</v>
      </c>
      <c r="S51" s="435">
        <f t="shared" si="6"/>
        <v>0</v>
      </c>
      <c r="T51" s="435">
        <f t="shared" si="6"/>
        <v>0</v>
      </c>
      <c r="U51" s="435">
        <f t="shared" si="6"/>
        <v>0</v>
      </c>
      <c r="V51" s="435">
        <f t="shared" si="6"/>
        <v>0</v>
      </c>
      <c r="W51" s="429">
        <f t="shared" si="4"/>
        <v>1308879</v>
      </c>
    </row>
    <row r="52" spans="2:23" s="356" customFormat="1" ht="13.5" thickBot="1">
      <c r="G52" s="436" t="s">
        <v>485</v>
      </c>
      <c r="H52" s="609">
        <v>1160141</v>
      </c>
      <c r="I52" s="432"/>
      <c r="J52" s="432"/>
      <c r="K52" s="432"/>
      <c r="L52" s="432"/>
      <c r="M52" s="432"/>
      <c r="N52" s="429">
        <f t="shared" si="3"/>
        <v>1160141</v>
      </c>
      <c r="P52" s="436" t="s">
        <v>485</v>
      </c>
      <c r="Q52" s="431">
        <v>1162115</v>
      </c>
      <c r="R52" s="432"/>
      <c r="S52" s="432"/>
      <c r="T52" s="432"/>
      <c r="U52" s="432"/>
      <c r="V52" s="432"/>
      <c r="W52" s="429">
        <f t="shared" si="4"/>
        <v>1162115</v>
      </c>
    </row>
    <row r="53" spans="2:23" s="356" customFormat="1" ht="13.5" thickBot="1">
      <c r="G53" s="436" t="s">
        <v>486</v>
      </c>
      <c r="H53" s="609">
        <v>203247</v>
      </c>
      <c r="I53" s="432"/>
      <c r="J53" s="432"/>
      <c r="K53" s="432"/>
      <c r="L53" s="432"/>
      <c r="M53" s="432"/>
      <c r="N53" s="429">
        <f t="shared" si="3"/>
        <v>203247</v>
      </c>
      <c r="P53" s="436" t="s">
        <v>486</v>
      </c>
      <c r="Q53" s="431">
        <v>146764</v>
      </c>
      <c r="R53" s="432"/>
      <c r="S53" s="432"/>
      <c r="T53" s="432"/>
      <c r="U53" s="432"/>
      <c r="V53" s="432"/>
      <c r="W53" s="429">
        <f t="shared" si="4"/>
        <v>146764</v>
      </c>
    </row>
    <row r="54" spans="2:23" s="356" customFormat="1" ht="26.25" thickBot="1">
      <c r="G54" s="434" t="s">
        <v>487</v>
      </c>
      <c r="H54" s="431"/>
      <c r="I54" s="432"/>
      <c r="J54" s="432"/>
      <c r="K54" s="432"/>
      <c r="L54" s="432"/>
      <c r="M54" s="432"/>
      <c r="N54" s="429">
        <f t="shared" si="3"/>
        <v>0</v>
      </c>
      <c r="P54" s="434" t="s">
        <v>487</v>
      </c>
      <c r="Q54" s="431"/>
      <c r="R54" s="432"/>
      <c r="S54" s="432"/>
      <c r="T54" s="432"/>
      <c r="U54" s="432"/>
      <c r="V54" s="432"/>
      <c r="W54" s="429">
        <f t="shared" si="4"/>
        <v>0</v>
      </c>
    </row>
    <row r="55" spans="2:23" s="356" customFormat="1" ht="28.5" customHeight="1" thickBot="1">
      <c r="G55" s="437" t="s">
        <v>45</v>
      </c>
      <c r="H55" s="435">
        <f>H46+H47+H48+H49+H50+H51+H54</f>
        <v>4593346</v>
      </c>
      <c r="I55" s="435">
        <f>I46+I47+I48+I49+I50+I51+I54</f>
        <v>965481</v>
      </c>
      <c r="J55" s="435">
        <f t="shared" ref="J55:N55" si="7">J46+J47+J48+J49+J50+J51+J54</f>
        <v>0</v>
      </c>
      <c r="K55" s="435">
        <f t="shared" si="7"/>
        <v>0</v>
      </c>
      <c r="L55" s="435">
        <f t="shared" si="7"/>
        <v>0</v>
      </c>
      <c r="M55" s="435">
        <f>M46+M47+M48+M49+M50+M51+M54</f>
        <v>0</v>
      </c>
      <c r="N55" s="435">
        <f t="shared" si="7"/>
        <v>5558827</v>
      </c>
      <c r="P55" s="437" t="s">
        <v>45</v>
      </c>
      <c r="Q55" s="435">
        <f>Q46+Q47+Q48+Q49+Q50+Q51+Q54</f>
        <v>3941825</v>
      </c>
      <c r="R55" s="435">
        <f t="shared" ref="R55" si="8">R46+R47+R48+R49+R50+R51+R54</f>
        <v>534578</v>
      </c>
      <c r="S55" s="435">
        <f t="shared" ref="S55" si="9">S46+S47+S48+S49+S50+S51+S54</f>
        <v>245403</v>
      </c>
      <c r="T55" s="435">
        <f t="shared" ref="T55" si="10">T46+T47+T48+T49+T50+T51+T54</f>
        <v>112333</v>
      </c>
      <c r="U55" s="435">
        <f t="shared" ref="U55" si="11">U46+U47+U48+U49+U50+U51+U54</f>
        <v>41230</v>
      </c>
      <c r="V55" s="435">
        <f t="shared" ref="V55" si="12">V46+V47+V48+V49+V50+V51+V54</f>
        <v>590271</v>
      </c>
      <c r="W55" s="429">
        <f t="shared" si="4"/>
        <v>5465640</v>
      </c>
    </row>
    <row r="56" spans="2:23" s="356" customFormat="1" ht="11.25"/>
    <row r="57" spans="2:23" s="356" customFormat="1" ht="11.25"/>
    <row r="58" spans="2:23" s="356" customFormat="1" ht="11.25"/>
    <row r="59" spans="2:23" s="356" customFormat="1" ht="11.25"/>
    <row r="60" spans="2:23" s="356" customFormat="1" ht="15.75">
      <c r="C60" s="704" t="s">
        <v>489</v>
      </c>
      <c r="D60" s="704"/>
      <c r="E60" s="704"/>
      <c r="F60" s="704"/>
      <c r="G60" s="704"/>
    </row>
    <row r="61" spans="2:23" s="356" customFormat="1" ht="12" thickBot="1"/>
    <row r="62" spans="2:23" s="356" customFormat="1" ht="22.5" customHeight="1">
      <c r="C62" s="451" t="s">
        <v>490</v>
      </c>
      <c r="D62" s="454" t="s">
        <v>491</v>
      </c>
      <c r="E62" s="455" t="s">
        <v>492</v>
      </c>
      <c r="F62" s="443" t="s">
        <v>493</v>
      </c>
    </row>
    <row r="63" spans="2:23" s="356" customFormat="1">
      <c r="B63" s="414"/>
      <c r="C63" s="448"/>
      <c r="D63" s="456"/>
      <c r="E63" s="456"/>
      <c r="F63" s="457"/>
    </row>
    <row r="64" spans="2:23" s="356" customFormat="1">
      <c r="B64" s="414"/>
      <c r="C64" s="449"/>
      <c r="D64" s="453"/>
      <c r="E64" s="453"/>
      <c r="F64" s="345"/>
    </row>
    <row r="65" spans="2:23" s="356" customFormat="1">
      <c r="B65" s="414"/>
      <c r="C65" s="449"/>
      <c r="D65" s="452"/>
      <c r="E65" s="452"/>
      <c r="F65" s="458"/>
    </row>
    <row r="66" spans="2:23" s="356" customFormat="1">
      <c r="B66" s="414"/>
      <c r="C66" s="450"/>
      <c r="D66" s="456"/>
      <c r="E66" s="456"/>
      <c r="F66" s="457"/>
    </row>
    <row r="67" spans="2:23" s="356" customFormat="1" ht="22.5" customHeight="1">
      <c r="B67" s="414"/>
      <c r="C67" s="460" t="s">
        <v>494</v>
      </c>
      <c r="D67" s="461">
        <f>SUM(D63:D66)</f>
        <v>0</v>
      </c>
      <c r="E67" s="461">
        <f t="shared" ref="E67:F67" si="13">SUM(E63:E66)</f>
        <v>0</v>
      </c>
      <c r="F67" s="462">
        <f t="shared" si="13"/>
        <v>0</v>
      </c>
      <c r="G67" s="80"/>
      <c r="H67" s="80"/>
      <c r="I67" s="80"/>
      <c r="J67" s="80"/>
      <c r="K67" s="80"/>
      <c r="L67" s="80"/>
      <c r="M67" s="80"/>
      <c r="N67" s="80"/>
      <c r="P67" s="80"/>
      <c r="Q67" s="80"/>
      <c r="R67" s="80"/>
      <c r="S67" s="80"/>
      <c r="T67" s="80"/>
      <c r="U67" s="80"/>
      <c r="V67" s="80"/>
      <c r="W67" s="80"/>
    </row>
    <row r="68" spans="2:23" s="356" customFormat="1">
      <c r="B68" s="414"/>
      <c r="C68" s="449"/>
      <c r="D68" s="453"/>
      <c r="E68" s="453"/>
      <c r="F68" s="345"/>
      <c r="G68" s="80"/>
      <c r="H68" s="80"/>
      <c r="I68" s="80"/>
      <c r="J68" s="80"/>
      <c r="K68" s="80"/>
      <c r="L68" s="80"/>
      <c r="M68" s="80"/>
      <c r="N68" s="80"/>
      <c r="P68" s="80"/>
      <c r="Q68" s="80"/>
      <c r="R68" s="80"/>
      <c r="S68" s="80"/>
      <c r="T68" s="80"/>
      <c r="U68" s="80"/>
      <c r="V68" s="80"/>
      <c r="W68" s="80"/>
    </row>
    <row r="69" spans="2:23" s="356" customFormat="1">
      <c r="B69" s="414"/>
      <c r="C69" s="449"/>
      <c r="D69" s="452"/>
      <c r="E69" s="452"/>
      <c r="F69" s="458"/>
      <c r="G69" s="80"/>
      <c r="H69" s="80"/>
      <c r="I69" s="80"/>
      <c r="J69" s="80"/>
      <c r="K69" s="80"/>
      <c r="L69" s="80"/>
      <c r="M69" s="80"/>
      <c r="N69" s="80"/>
      <c r="P69" s="80"/>
      <c r="Q69" s="80"/>
      <c r="R69" s="80"/>
      <c r="S69" s="80"/>
      <c r="T69" s="80"/>
      <c r="U69" s="80"/>
      <c r="V69" s="80"/>
      <c r="W69" s="80"/>
    </row>
    <row r="70" spans="2:23" s="356" customFormat="1">
      <c r="C70" s="459"/>
      <c r="D70" s="456"/>
      <c r="E70" s="456"/>
      <c r="F70" s="457"/>
      <c r="G70" s="80"/>
      <c r="H70" s="80"/>
      <c r="I70" s="80"/>
      <c r="J70" s="80"/>
      <c r="K70" s="80"/>
      <c r="L70" s="80"/>
      <c r="M70" s="80"/>
      <c r="N70" s="80"/>
      <c r="P70" s="80"/>
      <c r="Q70" s="80"/>
      <c r="R70" s="80"/>
      <c r="S70" s="80"/>
      <c r="T70" s="80"/>
      <c r="U70" s="80"/>
      <c r="V70" s="80"/>
      <c r="W70" s="80"/>
    </row>
    <row r="71" spans="2:23" s="356" customFormat="1" ht="21.75" customHeight="1" thickBot="1">
      <c r="C71" s="463" t="s">
        <v>496</v>
      </c>
      <c r="D71" s="464">
        <f>SUM(D68:D70)</f>
        <v>0</v>
      </c>
      <c r="E71" s="464">
        <f t="shared" ref="E71:F71" si="14">SUM(E68:E70)</f>
        <v>0</v>
      </c>
      <c r="F71" s="465">
        <f t="shared" si="14"/>
        <v>0</v>
      </c>
      <c r="G71" s="80"/>
      <c r="H71" s="80"/>
      <c r="I71" s="80"/>
      <c r="J71" s="80"/>
      <c r="K71" s="80"/>
      <c r="L71" s="80"/>
      <c r="M71" s="80"/>
      <c r="N71" s="80"/>
      <c r="P71" s="80"/>
      <c r="Q71" s="80"/>
      <c r="R71" s="80"/>
      <c r="S71" s="80"/>
      <c r="T71" s="80"/>
      <c r="U71" s="80"/>
      <c r="V71" s="80"/>
      <c r="W71" s="80"/>
    </row>
  </sheetData>
  <mergeCells count="23">
    <mergeCell ref="F5:I5"/>
    <mergeCell ref="B8:B11"/>
    <mergeCell ref="C8:E8"/>
    <mergeCell ref="C11:E11"/>
    <mergeCell ref="C14:E14"/>
    <mergeCell ref="C10:E10"/>
    <mergeCell ref="F24:I24"/>
    <mergeCell ref="B27:B30"/>
    <mergeCell ref="C27:E27"/>
    <mergeCell ref="C29:E29"/>
    <mergeCell ref="C30:E30"/>
    <mergeCell ref="B33:B36"/>
    <mergeCell ref="C33:E33"/>
    <mergeCell ref="C35:E35"/>
    <mergeCell ref="C36:E36"/>
    <mergeCell ref="B14:B17"/>
    <mergeCell ref="C17:E17"/>
    <mergeCell ref="C16:E16"/>
    <mergeCell ref="G43:N43"/>
    <mergeCell ref="P43:W43"/>
    <mergeCell ref="H44:N44"/>
    <mergeCell ref="Q44:W44"/>
    <mergeCell ref="C60:G6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3:H25"/>
  <sheetViews>
    <sheetView topLeftCell="A3" workbookViewId="0">
      <selection activeCell="D53" sqref="D53"/>
    </sheetView>
  </sheetViews>
  <sheetFormatPr baseColWidth="10" defaultRowHeight="12.75"/>
  <cols>
    <col min="1" max="1" width="11.42578125" style="80"/>
    <col min="2" max="2" width="35.5703125" style="80" customWidth="1"/>
    <col min="3" max="3" width="11.42578125" style="80"/>
    <col min="4" max="4" width="16.85546875" style="80" customWidth="1"/>
    <col min="5" max="5" width="14.7109375" style="80" customWidth="1"/>
    <col min="6" max="16384" width="11.42578125" style="80"/>
  </cols>
  <sheetData>
    <row r="3" spans="2:8" ht="13.5" customHeight="1" thickBot="1"/>
    <row r="4" spans="2:8" ht="13.5" customHeight="1" thickBot="1">
      <c r="B4" s="525"/>
      <c r="C4" s="766" t="s">
        <v>66</v>
      </c>
      <c r="D4" s="758"/>
      <c r="E4" s="759"/>
      <c r="F4" s="760" t="s">
        <v>67</v>
      </c>
      <c r="G4" s="758"/>
      <c r="H4" s="759"/>
    </row>
    <row r="5" spans="2:8" ht="13.5" thickBot="1">
      <c r="B5" s="203"/>
      <c r="C5" s="766" t="s">
        <v>535</v>
      </c>
      <c r="D5" s="758"/>
      <c r="E5" s="759"/>
      <c r="F5" s="760" t="s">
        <v>535</v>
      </c>
      <c r="G5" s="758"/>
      <c r="H5" s="759"/>
    </row>
    <row r="6" spans="2:8" ht="13.5" thickBot="1">
      <c r="B6" s="526" t="s">
        <v>68</v>
      </c>
      <c r="C6" s="767">
        <f>+PYG!D39</f>
        <v>-2119845</v>
      </c>
      <c r="D6" s="761"/>
      <c r="E6" s="762"/>
      <c r="F6" s="763"/>
      <c r="G6" s="764"/>
      <c r="H6" s="765"/>
    </row>
    <row r="7" spans="2:8" ht="13.5" thickBot="1">
      <c r="B7" s="203"/>
      <c r="C7" s="527" t="s">
        <v>69</v>
      </c>
      <c r="D7" s="528" t="s">
        <v>70</v>
      </c>
      <c r="E7" s="529" t="s">
        <v>71</v>
      </c>
      <c r="F7" s="528" t="s">
        <v>69</v>
      </c>
      <c r="G7" s="530" t="s">
        <v>70</v>
      </c>
      <c r="H7" s="530" t="s">
        <v>71</v>
      </c>
    </row>
    <row r="8" spans="2:8" ht="13.5" thickBot="1">
      <c r="B8" s="531" t="s">
        <v>284</v>
      </c>
      <c r="C8" s="532"/>
      <c r="D8" s="533"/>
      <c r="E8" s="534">
        <f>+C8-D8</f>
        <v>0</v>
      </c>
      <c r="F8" s="535"/>
      <c r="G8" s="535"/>
      <c r="H8" s="536"/>
    </row>
    <row r="9" spans="2:8" ht="13.5" thickBot="1">
      <c r="B9" s="531" t="s">
        <v>285</v>
      </c>
      <c r="C9" s="532"/>
      <c r="D9" s="533"/>
      <c r="E9" s="534">
        <f>+C9-D9</f>
        <v>0</v>
      </c>
      <c r="F9" s="535"/>
      <c r="G9" s="535"/>
      <c r="H9" s="536"/>
    </row>
    <row r="10" spans="2:8" ht="13.5" thickBot="1">
      <c r="B10" s="531" t="s">
        <v>72</v>
      </c>
      <c r="C10" s="532"/>
      <c r="D10" s="533"/>
      <c r="E10" s="534">
        <f>+C10-D10</f>
        <v>0</v>
      </c>
      <c r="F10" s="535"/>
      <c r="G10" s="535"/>
      <c r="H10" s="536"/>
    </row>
    <row r="11" spans="2:8" ht="13.5" thickBot="1">
      <c r="B11" s="531" t="s">
        <v>286</v>
      </c>
      <c r="C11" s="532"/>
      <c r="D11" s="533"/>
      <c r="E11" s="534">
        <f>+C11-D11</f>
        <v>0</v>
      </c>
      <c r="F11" s="535"/>
      <c r="G11" s="535"/>
      <c r="H11" s="536"/>
    </row>
    <row r="12" spans="2:8" ht="13.5" thickBot="1">
      <c r="B12" s="531" t="s">
        <v>289</v>
      </c>
      <c r="C12" s="532"/>
      <c r="D12" s="533"/>
      <c r="E12" s="534">
        <f>+C12-D12</f>
        <v>0</v>
      </c>
      <c r="F12" s="535"/>
      <c r="G12" s="535"/>
      <c r="H12" s="536"/>
    </row>
    <row r="13" spans="2:8" ht="13.5" customHeight="1" thickBot="1">
      <c r="B13" s="526" t="s">
        <v>287</v>
      </c>
      <c r="C13" s="537"/>
      <c r="D13" s="538"/>
      <c r="E13" s="538"/>
      <c r="F13" s="539"/>
      <c r="G13" s="539"/>
      <c r="H13" s="540"/>
    </row>
    <row r="14" spans="2:8" ht="13.5" thickBot="1">
      <c r="B14" s="541" t="s">
        <v>288</v>
      </c>
      <c r="C14" s="542"/>
      <c r="D14" s="543"/>
      <c r="E14" s="533">
        <f>+E8+E9+E10+E13+C6</f>
        <v>-2119845</v>
      </c>
      <c r="F14" s="544"/>
      <c r="G14" s="544"/>
      <c r="H14" s="533">
        <f>+H8+H9+H10+H13+F6</f>
        <v>0</v>
      </c>
    </row>
    <row r="15" spans="2:8" ht="13.5" thickBot="1">
      <c r="B15" s="545"/>
      <c r="C15" s="543"/>
      <c r="D15" s="543"/>
      <c r="E15" s="543"/>
      <c r="F15" s="544"/>
      <c r="G15" s="544"/>
      <c r="H15" s="544"/>
    </row>
    <row r="16" spans="2:8" ht="13.5" thickBot="1">
      <c r="B16" s="546"/>
      <c r="C16" s="758" t="s">
        <v>536</v>
      </c>
      <c r="D16" s="758"/>
      <c r="E16" s="759"/>
      <c r="F16" s="760" t="s">
        <v>536</v>
      </c>
      <c r="G16" s="758"/>
      <c r="H16" s="759"/>
    </row>
    <row r="17" spans="2:8" ht="13.5" thickBot="1">
      <c r="B17" s="547" t="s">
        <v>68</v>
      </c>
      <c r="C17" s="761">
        <f>+PYG!E39</f>
        <v>-527446</v>
      </c>
      <c r="D17" s="761"/>
      <c r="E17" s="762"/>
      <c r="F17" s="763"/>
      <c r="G17" s="764"/>
      <c r="H17" s="765"/>
    </row>
    <row r="18" spans="2:8" ht="13.5" thickBot="1">
      <c r="B18" s="548"/>
      <c r="C18" s="549" t="s">
        <v>69</v>
      </c>
      <c r="D18" s="528" t="s">
        <v>70</v>
      </c>
      <c r="E18" s="529" t="s">
        <v>71</v>
      </c>
      <c r="F18" s="528" t="s">
        <v>69</v>
      </c>
      <c r="G18" s="530" t="s">
        <v>70</v>
      </c>
      <c r="H18" s="530" t="s">
        <v>71</v>
      </c>
    </row>
    <row r="19" spans="2:8" ht="13.5" thickBot="1">
      <c r="B19" s="550" t="s">
        <v>284</v>
      </c>
      <c r="C19" s="532"/>
      <c r="D19" s="533">
        <f>+PYG!E38</f>
        <v>204619</v>
      </c>
      <c r="E19" s="534">
        <f>+C19-D19</f>
        <v>-204619</v>
      </c>
      <c r="F19" s="535"/>
      <c r="G19" s="535"/>
      <c r="H19" s="536"/>
    </row>
    <row r="20" spans="2:8" ht="13.5" thickBot="1">
      <c r="B20" s="550" t="s">
        <v>285</v>
      </c>
      <c r="C20" s="532"/>
      <c r="D20" s="533"/>
      <c r="E20" s="534">
        <f>+C20-D20</f>
        <v>0</v>
      </c>
      <c r="F20" s="535"/>
      <c r="G20" s="535"/>
      <c r="H20" s="536"/>
    </row>
    <row r="21" spans="2:8" ht="13.5" thickBot="1">
      <c r="B21" s="550" t="s">
        <v>72</v>
      </c>
      <c r="C21" s="532"/>
      <c r="D21" s="533"/>
      <c r="E21" s="534">
        <f>+C21-D21</f>
        <v>0</v>
      </c>
      <c r="F21" s="535"/>
      <c r="G21" s="535"/>
      <c r="H21" s="536"/>
    </row>
    <row r="22" spans="2:8" ht="13.5" thickBot="1">
      <c r="B22" s="550" t="s">
        <v>286</v>
      </c>
      <c r="C22" s="532"/>
      <c r="D22" s="533"/>
      <c r="E22" s="534">
        <f>+C22-D22</f>
        <v>0</v>
      </c>
      <c r="F22" s="535"/>
      <c r="G22" s="535"/>
      <c r="H22" s="536"/>
    </row>
    <row r="23" spans="2:8" ht="13.5" thickBot="1">
      <c r="B23" s="550" t="s">
        <v>289</v>
      </c>
      <c r="C23" s="532"/>
      <c r="D23" s="533"/>
      <c r="E23" s="534">
        <f>+C23-D23</f>
        <v>0</v>
      </c>
      <c r="F23" s="535"/>
      <c r="G23" s="535"/>
      <c r="H23" s="536"/>
    </row>
    <row r="24" spans="2:8" ht="26.25" thickBot="1">
      <c r="B24" s="547" t="s">
        <v>287</v>
      </c>
      <c r="C24" s="537"/>
      <c r="D24" s="538"/>
      <c r="E24" s="538"/>
      <c r="F24" s="539"/>
      <c r="G24" s="539"/>
      <c r="H24" s="540"/>
    </row>
    <row r="25" spans="2:8" ht="13.5" thickBot="1">
      <c r="B25" s="551" t="s">
        <v>288</v>
      </c>
      <c r="C25" s="542"/>
      <c r="D25" s="543"/>
      <c r="E25" s="533">
        <f>+E19+E20+E21+E24+C17</f>
        <v>-732065</v>
      </c>
      <c r="F25" s="544"/>
      <c r="G25" s="544"/>
      <c r="H25" s="533">
        <f>+H19+H20+H21+H24+F17</f>
        <v>0</v>
      </c>
    </row>
  </sheetData>
  <mergeCells count="10">
    <mergeCell ref="C16:E16"/>
    <mergeCell ref="F16:H16"/>
    <mergeCell ref="C17:E17"/>
    <mergeCell ref="F17:H17"/>
    <mergeCell ref="C4:E4"/>
    <mergeCell ref="F4:H4"/>
    <mergeCell ref="C5:E5"/>
    <mergeCell ref="F5:H5"/>
    <mergeCell ref="C6:E6"/>
    <mergeCell ref="F6:H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3:G26"/>
  <sheetViews>
    <sheetView showGridLines="0" showZeros="0" zoomScale="130" zoomScaleNormal="130" workbookViewId="0">
      <selection activeCell="D53" sqref="D53"/>
    </sheetView>
  </sheetViews>
  <sheetFormatPr baseColWidth="10" defaultRowHeight="12.75"/>
  <cols>
    <col min="2" max="2" width="75.28515625" customWidth="1"/>
    <col min="4" max="4" width="11.7109375" bestFit="1" customWidth="1"/>
    <col min="5" max="5" width="11.42578125" style="135"/>
  </cols>
  <sheetData>
    <row r="3" spans="2:7">
      <c r="B3" s="137" t="s">
        <v>290</v>
      </c>
    </row>
    <row r="4" spans="2:7" ht="13.5" thickBot="1"/>
    <row r="5" spans="2:7" ht="13.5" thickBot="1">
      <c r="B5" s="10"/>
      <c r="C5" s="11" t="s">
        <v>471</v>
      </c>
      <c r="D5" s="11" t="s">
        <v>470</v>
      </c>
    </row>
    <row r="6" spans="2:7" ht="13.5" thickBot="1">
      <c r="B6" s="5" t="s">
        <v>59</v>
      </c>
      <c r="C6" s="27">
        <f>+C7-C11</f>
        <v>0</v>
      </c>
      <c r="D6" s="27">
        <f>+D7-D11</f>
        <v>0</v>
      </c>
    </row>
    <row r="7" spans="2:7" ht="13.5" thickBot="1">
      <c r="B7" s="13" t="s">
        <v>60</v>
      </c>
      <c r="C7" s="28">
        <f>SUM(C8:C10)</f>
        <v>0</v>
      </c>
      <c r="D7" s="28">
        <f>+D8+D9+D10</f>
        <v>0</v>
      </c>
    </row>
    <row r="8" spans="2:7" ht="13.5" thickBot="1">
      <c r="B8" s="5" t="s">
        <v>61</v>
      </c>
      <c r="C8" s="26"/>
      <c r="D8" s="26"/>
      <c r="E8" s="141"/>
    </row>
    <row r="9" spans="2:7" ht="13.5" thickBot="1">
      <c r="B9" s="13" t="s">
        <v>62</v>
      </c>
      <c r="C9" s="26"/>
      <c r="D9" s="26"/>
      <c r="E9" s="141"/>
    </row>
    <row r="10" spans="2:7" ht="13.5" thickBot="1">
      <c r="B10" s="5" t="s">
        <v>63</v>
      </c>
      <c r="C10" s="26"/>
      <c r="D10" s="26"/>
    </row>
    <row r="11" spans="2:7" ht="13.5" thickBot="1">
      <c r="B11" s="5" t="s">
        <v>64</v>
      </c>
      <c r="C11" s="26"/>
      <c r="D11" s="26"/>
    </row>
    <row r="12" spans="2:7" ht="13.5" thickBot="1">
      <c r="B12" s="13" t="s">
        <v>65</v>
      </c>
      <c r="C12" s="26">
        <f>+C13+C17</f>
        <v>0</v>
      </c>
      <c r="D12" s="26">
        <f>+D13+D17</f>
        <v>0</v>
      </c>
    </row>
    <row r="13" spans="2:7" ht="13.5" thickBot="1">
      <c r="B13" s="13" t="s">
        <v>60</v>
      </c>
      <c r="C13" s="27">
        <f>+C14+C15+C16</f>
        <v>0</v>
      </c>
      <c r="D13" s="27">
        <f>+D14+D15+D16</f>
        <v>0</v>
      </c>
    </row>
    <row r="14" spans="2:7" ht="13.5" thickBot="1">
      <c r="B14" s="5" t="s">
        <v>61</v>
      </c>
      <c r="C14" s="28"/>
      <c r="D14" s="28"/>
      <c r="E14" s="9"/>
      <c r="F14" s="241"/>
      <c r="G14" s="241"/>
    </row>
    <row r="15" spans="2:7" ht="13.5" thickBot="1">
      <c r="B15" s="13" t="s">
        <v>62</v>
      </c>
      <c r="C15" s="26"/>
      <c r="D15" s="26"/>
      <c r="E15" s="9"/>
      <c r="F15" s="241"/>
      <c r="G15" s="241"/>
    </row>
    <row r="16" spans="2:7" ht="13.5" thickBot="1">
      <c r="B16" s="5" t="s">
        <v>63</v>
      </c>
      <c r="C16" s="27"/>
      <c r="D16" s="27"/>
      <c r="E16" s="9"/>
      <c r="F16" s="241"/>
      <c r="G16" s="241"/>
    </row>
    <row r="17" spans="1:6" ht="13.5" thickBot="1">
      <c r="B17" s="5" t="s">
        <v>64</v>
      </c>
      <c r="C17" s="28"/>
      <c r="D17" s="28"/>
    </row>
    <row r="18" spans="1:6" ht="13.5" thickBot="1">
      <c r="B18" s="161" t="s">
        <v>338</v>
      </c>
      <c r="C18" s="26">
        <f>C19+C20+C21</f>
        <v>0</v>
      </c>
      <c r="D18" s="26">
        <f>D19+D20+D21</f>
        <v>0</v>
      </c>
    </row>
    <row r="19" spans="1:6" ht="13.5" thickBot="1">
      <c r="B19" s="13" t="s">
        <v>504</v>
      </c>
      <c r="C19" s="26"/>
      <c r="D19" s="26"/>
      <c r="E19" s="142"/>
    </row>
    <row r="20" spans="1:6" ht="13.5" thickBot="1">
      <c r="A20" s="78"/>
      <c r="B20" s="3" t="s">
        <v>503</v>
      </c>
      <c r="C20" s="26"/>
      <c r="D20" s="26"/>
      <c r="E20" s="142"/>
    </row>
    <row r="21" spans="1:6" ht="13.5" thickBot="1">
      <c r="A21" s="78"/>
      <c r="B21" s="4" t="s">
        <v>502</v>
      </c>
      <c r="C21" s="28"/>
      <c r="D21" s="26"/>
      <c r="E21" s="142"/>
    </row>
    <row r="22" spans="1:6" s="325" customFormat="1" ht="13.5" thickBot="1">
      <c r="A22" s="78"/>
      <c r="B22" s="4" t="s">
        <v>499</v>
      </c>
      <c r="C22" s="26">
        <f>SUM(C23:C24)</f>
        <v>0</v>
      </c>
      <c r="D22" s="26">
        <f>SUM(D23:D24)</f>
        <v>0</v>
      </c>
      <c r="E22" s="142"/>
    </row>
    <row r="23" spans="1:6" s="325" customFormat="1" ht="13.5" thickBot="1">
      <c r="A23" s="78"/>
      <c r="B23" s="4" t="s">
        <v>500</v>
      </c>
      <c r="C23" s="26"/>
      <c r="D23" s="26"/>
      <c r="E23" s="142"/>
    </row>
    <row r="24" spans="1:6" s="325" customFormat="1" ht="13.5" thickBot="1">
      <c r="A24" s="78"/>
      <c r="B24" s="4" t="s">
        <v>501</v>
      </c>
      <c r="C24" s="26"/>
      <c r="D24" s="26"/>
      <c r="E24" s="142"/>
    </row>
    <row r="25" spans="1:6" ht="13.5" thickBot="1">
      <c r="A25" s="78"/>
      <c r="B25" s="13" t="s">
        <v>497</v>
      </c>
      <c r="C25" s="26"/>
      <c r="D25" s="26"/>
      <c r="E25" s="142"/>
      <c r="F25" s="31"/>
    </row>
    <row r="26" spans="1:6" ht="13.5" thickBot="1">
      <c r="A26" s="78"/>
      <c r="B26" s="12" t="s">
        <v>498</v>
      </c>
      <c r="C26" s="26">
        <v>6127</v>
      </c>
      <c r="D26" s="26">
        <v>-8979</v>
      </c>
      <c r="E26" s="14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3:J21"/>
  <sheetViews>
    <sheetView showGridLines="0" showZeros="0" topLeftCell="B3" zoomScale="120" zoomScaleNormal="120" workbookViewId="0">
      <selection activeCell="D53" sqref="D53"/>
    </sheetView>
  </sheetViews>
  <sheetFormatPr baseColWidth="10" defaultRowHeight="12.75"/>
  <cols>
    <col min="1" max="1" width="8.42578125" customWidth="1"/>
    <col min="2" max="2" width="51.140625" customWidth="1"/>
    <col min="3" max="3" width="13.5703125" customWidth="1"/>
    <col min="4" max="4" width="14.5703125" customWidth="1"/>
    <col min="5" max="5" width="15.140625" customWidth="1"/>
    <col min="7" max="7" width="14.5703125" customWidth="1"/>
    <col min="8" max="8" width="14.28515625" customWidth="1"/>
    <col min="9" max="9" width="15.5703125" customWidth="1"/>
  </cols>
  <sheetData>
    <row r="3" spans="2:10" ht="13.5" thickBot="1"/>
    <row r="4" spans="2:10" ht="25.5">
      <c r="B4" s="468" t="s">
        <v>85</v>
      </c>
      <c r="C4" s="469" t="s">
        <v>471</v>
      </c>
      <c r="D4" s="470" t="s">
        <v>470</v>
      </c>
    </row>
    <row r="5" spans="2:10">
      <c r="B5" s="471" t="s">
        <v>86</v>
      </c>
      <c r="C5" s="611"/>
      <c r="D5" s="612"/>
    </row>
    <row r="6" spans="2:10">
      <c r="B6" s="471" t="s">
        <v>87</v>
      </c>
      <c r="C6" s="82"/>
      <c r="D6" s="612"/>
    </row>
    <row r="7" spans="2:10" ht="13.5" thickBot="1">
      <c r="B7" s="472" t="s">
        <v>91</v>
      </c>
      <c r="C7" s="613"/>
      <c r="D7" s="614"/>
    </row>
    <row r="9" spans="2:10" ht="13.5" thickBot="1"/>
    <row r="10" spans="2:10" ht="33.75" customHeight="1">
      <c r="B10" s="768" t="s">
        <v>505</v>
      </c>
      <c r="C10" s="769"/>
      <c r="D10" s="769"/>
      <c r="E10" s="769"/>
      <c r="F10" s="769"/>
      <c r="G10" s="769"/>
      <c r="H10" s="769"/>
      <c r="I10" s="769"/>
      <c r="J10" s="770"/>
    </row>
    <row r="11" spans="2:10">
      <c r="B11" s="482"/>
      <c r="C11" s="771" t="s">
        <v>471</v>
      </c>
      <c r="D11" s="772"/>
      <c r="E11" s="772"/>
      <c r="F11" s="773"/>
      <c r="G11" s="771" t="s">
        <v>470</v>
      </c>
      <c r="H11" s="772"/>
      <c r="I11" s="772"/>
      <c r="J11" s="774"/>
    </row>
    <row r="12" spans="2:10">
      <c r="B12" s="473"/>
      <c r="C12" s="466" t="s">
        <v>325</v>
      </c>
      <c r="D12" s="466" t="s">
        <v>326</v>
      </c>
      <c r="E12" s="466" t="s">
        <v>327</v>
      </c>
      <c r="F12" s="466" t="s">
        <v>45</v>
      </c>
      <c r="G12" s="466" t="s">
        <v>325</v>
      </c>
      <c r="H12" s="466" t="s">
        <v>326</v>
      </c>
      <c r="I12" s="466" t="s">
        <v>327</v>
      </c>
      <c r="J12" s="474" t="s">
        <v>45</v>
      </c>
    </row>
    <row r="13" spans="2:10">
      <c r="B13" s="475" t="s">
        <v>58</v>
      </c>
      <c r="C13" s="402">
        <f>+G19</f>
        <v>0</v>
      </c>
      <c r="D13" s="402">
        <f t="shared" ref="D13:E13" si="0">+H19</f>
        <v>0</v>
      </c>
      <c r="E13" s="402">
        <f t="shared" si="0"/>
        <v>0</v>
      </c>
      <c r="F13" s="467">
        <f>SUM(C13:E13)</f>
        <v>0</v>
      </c>
      <c r="G13" s="563"/>
      <c r="H13" s="563"/>
      <c r="I13" s="563"/>
      <c r="J13" s="476">
        <f>SUM(G13:I13)</f>
        <v>0</v>
      </c>
    </row>
    <row r="14" spans="2:10" ht="12.75" customHeight="1">
      <c r="B14" s="477" t="s">
        <v>506</v>
      </c>
      <c r="C14" s="402"/>
      <c r="D14" s="402"/>
      <c r="E14" s="402"/>
      <c r="F14" s="467">
        <f t="shared" ref="F14:F19" si="1">SUM(C14:E14)</f>
        <v>0</v>
      </c>
      <c r="G14" s="447"/>
      <c r="H14" s="447"/>
      <c r="I14" s="447"/>
      <c r="J14" s="476">
        <f t="shared" ref="J14:J19" si="2">SUM(G14:I14)</f>
        <v>0</v>
      </c>
    </row>
    <row r="15" spans="2:10">
      <c r="B15" s="478" t="s">
        <v>88</v>
      </c>
      <c r="C15" s="402"/>
      <c r="D15" s="402"/>
      <c r="E15" s="402"/>
      <c r="F15" s="467">
        <f t="shared" si="1"/>
        <v>0</v>
      </c>
      <c r="G15" s="447"/>
      <c r="H15" s="447"/>
      <c r="I15" s="447"/>
      <c r="J15" s="476">
        <f t="shared" si="2"/>
        <v>0</v>
      </c>
    </row>
    <row r="16" spans="2:10" ht="12.75" customHeight="1">
      <c r="B16" s="478" t="s">
        <v>89</v>
      </c>
      <c r="C16" s="402"/>
      <c r="D16" s="402"/>
      <c r="E16" s="402"/>
      <c r="F16" s="467">
        <f t="shared" si="1"/>
        <v>0</v>
      </c>
      <c r="G16" s="447"/>
      <c r="H16" s="447"/>
      <c r="I16" s="447"/>
      <c r="J16" s="476">
        <f t="shared" si="2"/>
        <v>0</v>
      </c>
    </row>
    <row r="17" spans="2:10">
      <c r="B17" s="478" t="s">
        <v>90</v>
      </c>
      <c r="C17" s="402"/>
      <c r="D17" s="402"/>
      <c r="E17" s="402"/>
      <c r="F17" s="467">
        <f t="shared" si="1"/>
        <v>0</v>
      </c>
      <c r="G17" s="447"/>
      <c r="H17" s="447"/>
      <c r="I17" s="447"/>
      <c r="J17" s="476">
        <f t="shared" si="2"/>
        <v>0</v>
      </c>
    </row>
    <row r="18" spans="2:10">
      <c r="B18" s="477" t="s">
        <v>92</v>
      </c>
      <c r="C18" s="402"/>
      <c r="D18" s="402"/>
      <c r="E18" s="402"/>
      <c r="F18" s="467">
        <f t="shared" si="1"/>
        <v>0</v>
      </c>
      <c r="G18" s="447"/>
      <c r="H18" s="447"/>
      <c r="I18" s="447"/>
      <c r="J18" s="476">
        <f t="shared" si="2"/>
        <v>0</v>
      </c>
    </row>
    <row r="19" spans="2:10" ht="13.5" thickBot="1">
      <c r="B19" s="479" t="s">
        <v>93</v>
      </c>
      <c r="C19" s="480">
        <f>SUM(C13:C18)</f>
        <v>0</v>
      </c>
      <c r="D19" s="480">
        <f t="shared" ref="D19:E19" si="3">SUM(D13:D18)</f>
        <v>0</v>
      </c>
      <c r="E19" s="480">
        <f t="shared" si="3"/>
        <v>0</v>
      </c>
      <c r="F19" s="480">
        <f t="shared" si="1"/>
        <v>0</v>
      </c>
      <c r="G19" s="480">
        <f>SUM(G13:G18)</f>
        <v>0</v>
      </c>
      <c r="H19" s="480">
        <f t="shared" ref="H19:I19" si="4">SUM(H13:H18)</f>
        <v>0</v>
      </c>
      <c r="I19" s="480">
        <f t="shared" si="4"/>
        <v>0</v>
      </c>
      <c r="J19" s="481">
        <f t="shared" si="2"/>
        <v>0</v>
      </c>
    </row>
    <row r="21" spans="2:10">
      <c r="B21" s="147" t="s">
        <v>328</v>
      </c>
    </row>
  </sheetData>
  <mergeCells count="3">
    <mergeCell ref="B10:J10"/>
    <mergeCell ref="C11:F11"/>
    <mergeCell ref="G11:J11"/>
  </mergeCells>
  <phoneticPr fontId="4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1:R24"/>
  <sheetViews>
    <sheetView showGridLines="0" showZeros="0" topLeftCell="J5" zoomScale="130" zoomScaleNormal="130" workbookViewId="0">
      <selection activeCell="D53" sqref="D53"/>
    </sheetView>
  </sheetViews>
  <sheetFormatPr baseColWidth="10" defaultRowHeight="12.75"/>
  <cols>
    <col min="1" max="1" width="2" customWidth="1"/>
    <col min="2" max="2" width="43.140625" customWidth="1"/>
    <col min="3" max="3" width="8.85546875" customWidth="1"/>
    <col min="10" max="10" width="10.85546875" customWidth="1"/>
    <col min="11" max="11" width="44.5703125" customWidth="1"/>
  </cols>
  <sheetData>
    <row r="1" spans="2:18">
      <c r="B1" s="31" t="s">
        <v>282</v>
      </c>
    </row>
    <row r="2" spans="2:18" s="484" customFormat="1" ht="13.5" thickBot="1">
      <c r="B2" s="31"/>
    </row>
    <row r="3" spans="2:18" ht="79.5" customHeight="1" thickBot="1">
      <c r="B3" s="134" t="s">
        <v>521</v>
      </c>
      <c r="C3" s="133" t="s">
        <v>104</v>
      </c>
      <c r="D3" s="133" t="s">
        <v>105</v>
      </c>
      <c r="E3" s="133" t="s">
        <v>106</v>
      </c>
      <c r="F3" s="133" t="s">
        <v>53</v>
      </c>
      <c r="G3" s="133" t="s">
        <v>107</v>
      </c>
      <c r="H3" s="133" t="s">
        <v>108</v>
      </c>
      <c r="I3" s="133" t="s">
        <v>109</v>
      </c>
      <c r="J3" s="31"/>
      <c r="K3" s="134" t="s">
        <v>522</v>
      </c>
      <c r="L3" s="133" t="s">
        <v>104</v>
      </c>
      <c r="M3" s="133" t="s">
        <v>105</v>
      </c>
      <c r="N3" s="133" t="s">
        <v>106</v>
      </c>
      <c r="O3" s="133" t="s">
        <v>53</v>
      </c>
      <c r="P3" s="133" t="s">
        <v>107</v>
      </c>
      <c r="Q3" s="133" t="s">
        <v>108</v>
      </c>
      <c r="R3" s="133" t="s">
        <v>109</v>
      </c>
    </row>
    <row r="4" spans="2:18" ht="13.5" thickBot="1">
      <c r="B4" s="16" t="s">
        <v>110</v>
      </c>
      <c r="C4" s="21"/>
      <c r="D4" s="14"/>
      <c r="E4" s="14"/>
      <c r="F4" s="14"/>
      <c r="G4" s="14"/>
      <c r="H4" s="14"/>
      <c r="I4" s="14"/>
      <c r="K4" s="16" t="s">
        <v>110</v>
      </c>
      <c r="L4" s="21"/>
      <c r="M4" s="14"/>
      <c r="N4" s="14"/>
      <c r="O4" s="14"/>
      <c r="P4" s="14"/>
      <c r="Q4" s="20"/>
      <c r="R4" s="201"/>
    </row>
    <row r="5" spans="2:18" ht="13.5" thickBot="1">
      <c r="B5" s="16" t="s">
        <v>111</v>
      </c>
      <c r="C5" s="19"/>
      <c r="D5" s="24"/>
      <c r="E5" s="19"/>
      <c r="F5" s="24"/>
      <c r="G5" s="19"/>
      <c r="H5" s="24"/>
      <c r="I5" s="19"/>
      <c r="K5" s="16" t="s">
        <v>111</v>
      </c>
      <c r="L5" s="19"/>
      <c r="M5" s="24"/>
      <c r="N5" s="19"/>
      <c r="O5" s="24"/>
      <c r="P5" s="19"/>
      <c r="Q5" s="24"/>
      <c r="R5" s="162"/>
    </row>
    <row r="6" spans="2:18" ht="13.5" thickBot="1">
      <c r="B6" s="16" t="s">
        <v>112</v>
      </c>
      <c r="C6" s="21"/>
      <c r="D6" s="20"/>
      <c r="E6" s="21"/>
      <c r="F6" s="20"/>
      <c r="G6" s="21"/>
      <c r="H6" s="20"/>
      <c r="I6" s="21"/>
      <c r="K6" s="16" t="s">
        <v>112</v>
      </c>
      <c r="L6" s="21"/>
      <c r="M6" s="20"/>
      <c r="N6" s="21"/>
      <c r="O6" s="20"/>
      <c r="P6" s="21"/>
      <c r="Q6" s="20"/>
      <c r="R6" s="21"/>
    </row>
    <row r="7" spans="2:18" ht="13.5" thickBot="1">
      <c r="B7" s="16" t="s">
        <v>111</v>
      </c>
      <c r="C7" s="18"/>
      <c r="D7" s="15"/>
      <c r="E7" s="15"/>
      <c r="F7" s="15"/>
      <c r="G7" s="15"/>
      <c r="H7" s="15"/>
      <c r="I7" s="15"/>
      <c r="K7" s="16" t="s">
        <v>111</v>
      </c>
      <c r="L7" s="18"/>
      <c r="M7" s="15"/>
      <c r="N7" s="15"/>
      <c r="O7" s="15"/>
      <c r="P7" s="15"/>
      <c r="Q7" s="15"/>
      <c r="R7" s="15"/>
    </row>
    <row r="8" spans="2:18" ht="13.5" thickBot="1">
      <c r="B8" s="16" t="s">
        <v>113</v>
      </c>
      <c r="C8" s="19"/>
      <c r="D8" s="24"/>
      <c r="E8" s="19"/>
      <c r="F8" s="24"/>
      <c r="G8" s="19"/>
      <c r="H8" s="24"/>
      <c r="I8" s="19"/>
      <c r="K8" s="16" t="s">
        <v>113</v>
      </c>
      <c r="L8" s="19"/>
      <c r="M8" s="24"/>
      <c r="N8" s="19"/>
      <c r="O8" s="24"/>
      <c r="P8" s="19"/>
      <c r="Q8" s="24"/>
      <c r="R8" s="19"/>
    </row>
    <row r="9" spans="2:18" ht="13.5" thickBot="1">
      <c r="B9" s="16" t="s">
        <v>114</v>
      </c>
      <c r="C9" s="21"/>
      <c r="D9" s="20"/>
      <c r="E9" s="21"/>
      <c r="F9" s="20"/>
      <c r="G9" s="21"/>
      <c r="H9" s="20"/>
      <c r="I9" s="21"/>
      <c r="K9" s="16" t="s">
        <v>114</v>
      </c>
      <c r="L9" s="21"/>
      <c r="M9" s="20"/>
      <c r="N9" s="21"/>
      <c r="O9" s="20"/>
      <c r="P9" s="21"/>
      <c r="Q9" s="20"/>
      <c r="R9" s="21"/>
    </row>
    <row r="10" spans="2:18" ht="13.5" thickBot="1">
      <c r="B10" s="16" t="s">
        <v>115</v>
      </c>
      <c r="C10" s="18"/>
      <c r="D10" s="15"/>
      <c r="E10" s="15"/>
      <c r="F10" s="15"/>
      <c r="G10" s="15"/>
      <c r="H10" s="15"/>
      <c r="I10" s="15"/>
      <c r="K10" s="16" t="s">
        <v>115</v>
      </c>
      <c r="L10" s="18"/>
      <c r="M10" s="15"/>
      <c r="N10" s="15"/>
      <c r="O10" s="15"/>
      <c r="P10" s="15"/>
      <c r="Q10" s="15"/>
      <c r="R10" s="15"/>
    </row>
    <row r="11" spans="2:18" ht="13.5" thickBot="1">
      <c r="B11" s="16" t="s">
        <v>111</v>
      </c>
      <c r="C11" s="19"/>
      <c r="D11" s="24"/>
      <c r="E11" s="19"/>
      <c r="F11" s="24"/>
      <c r="G11" s="19"/>
      <c r="H11" s="24"/>
      <c r="I11" s="19"/>
      <c r="K11" s="16" t="s">
        <v>111</v>
      </c>
      <c r="L11" s="19"/>
      <c r="M11" s="24"/>
      <c r="N11" s="19"/>
      <c r="O11" s="24"/>
      <c r="P11" s="19"/>
      <c r="Q11" s="24"/>
      <c r="R11" s="19"/>
    </row>
    <row r="12" spans="2:18" ht="13.5" thickBot="1">
      <c r="B12" s="16" t="s">
        <v>116</v>
      </c>
      <c r="C12" s="21"/>
      <c r="D12" s="20"/>
      <c r="E12" s="21"/>
      <c r="F12" s="20"/>
      <c r="G12" s="21"/>
      <c r="H12" s="20"/>
      <c r="I12" s="21"/>
      <c r="K12" s="16" t="s">
        <v>116</v>
      </c>
      <c r="L12" s="21"/>
      <c r="M12" s="20"/>
      <c r="N12" s="21"/>
      <c r="O12" s="20"/>
      <c r="P12" s="21"/>
      <c r="Q12" s="20"/>
      <c r="R12" s="21"/>
    </row>
    <row r="13" spans="2:18" ht="13.5" thickBot="1">
      <c r="B13" s="16" t="s">
        <v>117</v>
      </c>
      <c r="C13" s="18"/>
      <c r="D13" s="17"/>
      <c r="E13" s="18"/>
      <c r="F13" s="17"/>
      <c r="G13" s="18"/>
      <c r="H13" s="17"/>
      <c r="I13" s="18"/>
      <c r="K13" s="16" t="s">
        <v>117</v>
      </c>
      <c r="L13" s="18"/>
      <c r="M13" s="17"/>
      <c r="N13" s="18"/>
      <c r="O13" s="17"/>
      <c r="P13" s="18"/>
      <c r="Q13" s="17"/>
      <c r="R13" s="18"/>
    </row>
    <row r="14" spans="2:18" ht="13.5" thickBot="1">
      <c r="B14" s="16" t="s">
        <v>111</v>
      </c>
      <c r="C14" s="18"/>
      <c r="D14" s="17"/>
      <c r="E14" s="18"/>
      <c r="F14" s="17"/>
      <c r="G14" s="18"/>
      <c r="H14" s="17"/>
      <c r="I14" s="18"/>
      <c r="K14" s="16" t="s">
        <v>111</v>
      </c>
      <c r="L14" s="18"/>
      <c r="M14" s="17"/>
      <c r="N14" s="18"/>
      <c r="O14" s="17"/>
      <c r="P14" s="18"/>
      <c r="Q14" s="17"/>
      <c r="R14" s="18"/>
    </row>
    <row r="15" spans="2:18" ht="13.5" thickBot="1">
      <c r="B15" s="16" t="s">
        <v>118</v>
      </c>
      <c r="C15" s="18"/>
      <c r="D15" s="17"/>
      <c r="E15" s="18"/>
      <c r="F15" s="17"/>
      <c r="G15" s="18"/>
      <c r="H15" s="17"/>
      <c r="I15" s="18"/>
      <c r="K15" s="16" t="s">
        <v>118</v>
      </c>
      <c r="L15" s="18"/>
      <c r="M15" s="17"/>
      <c r="N15" s="18"/>
      <c r="O15" s="17"/>
      <c r="P15" s="18"/>
      <c r="Q15" s="17"/>
      <c r="R15" s="18"/>
    </row>
    <row r="16" spans="2:18" ht="13.5" thickBot="1">
      <c r="B16" s="16" t="s">
        <v>111</v>
      </c>
      <c r="C16" s="18"/>
      <c r="D16" s="17"/>
      <c r="E16" s="18"/>
      <c r="F16" s="17"/>
      <c r="G16" s="18"/>
      <c r="H16" s="17"/>
      <c r="I16" s="18"/>
      <c r="K16" s="16" t="s">
        <v>111</v>
      </c>
      <c r="L16" s="18"/>
      <c r="M16" s="17"/>
      <c r="N16" s="18"/>
      <c r="O16" s="17"/>
      <c r="P16" s="18"/>
      <c r="Q16" s="17"/>
      <c r="R16" s="18"/>
    </row>
    <row r="17" spans="2:18" ht="13.5" thickBot="1">
      <c r="B17" s="16" t="s">
        <v>119</v>
      </c>
      <c r="C17" s="18"/>
      <c r="D17" s="17"/>
      <c r="E17" s="18"/>
      <c r="F17" s="17"/>
      <c r="G17" s="18"/>
      <c r="H17" s="17"/>
      <c r="I17" s="18"/>
      <c r="K17" s="16" t="s">
        <v>119</v>
      </c>
      <c r="L17" s="18"/>
      <c r="M17" s="17"/>
      <c r="N17" s="18"/>
      <c r="O17" s="17"/>
      <c r="P17" s="18"/>
      <c r="Q17" s="17"/>
      <c r="R17" s="18"/>
    </row>
    <row r="18" spans="2:18" ht="13.5" thickBot="1">
      <c r="B18" s="16" t="s">
        <v>120</v>
      </c>
      <c r="C18" s="18"/>
      <c r="D18" s="17"/>
      <c r="E18" s="18"/>
      <c r="F18" s="17"/>
      <c r="G18" s="18"/>
      <c r="H18" s="17"/>
      <c r="I18" s="18"/>
      <c r="K18" s="16" t="s">
        <v>120</v>
      </c>
      <c r="L18" s="18"/>
      <c r="M18" s="17"/>
      <c r="N18" s="18"/>
      <c r="O18" s="17"/>
      <c r="P18" s="18"/>
      <c r="Q18" s="17"/>
      <c r="R18" s="18"/>
    </row>
    <row r="19" spans="2:18" ht="13.5" thickBot="1">
      <c r="B19" s="16" t="s">
        <v>121</v>
      </c>
      <c r="C19" s="18"/>
      <c r="D19" s="17"/>
      <c r="E19" s="18"/>
      <c r="F19" s="17"/>
      <c r="G19" s="18"/>
      <c r="H19" s="17"/>
      <c r="I19" s="18"/>
      <c r="K19" s="16" t="s">
        <v>121</v>
      </c>
      <c r="L19" s="18"/>
      <c r="M19" s="17"/>
      <c r="N19" s="18"/>
      <c r="O19" s="17"/>
      <c r="P19" s="18"/>
      <c r="Q19" s="17"/>
      <c r="R19" s="18"/>
    </row>
    <row r="20" spans="2:18" ht="13.5" thickBot="1">
      <c r="B20" s="16" t="s">
        <v>122</v>
      </c>
      <c r="C20" s="18"/>
      <c r="D20" s="17"/>
      <c r="E20" s="18"/>
      <c r="F20" s="17"/>
      <c r="G20" s="18"/>
      <c r="H20" s="17"/>
      <c r="I20" s="18"/>
      <c r="K20" s="16" t="s">
        <v>122</v>
      </c>
      <c r="L20" s="18"/>
      <c r="M20" s="17"/>
      <c r="N20" s="18"/>
      <c r="O20" s="17"/>
      <c r="P20" s="18"/>
      <c r="Q20" s="17"/>
      <c r="R20" s="18"/>
    </row>
    <row r="21" spans="2:18" ht="13.5" thickBot="1">
      <c r="B21" s="16" t="s">
        <v>123</v>
      </c>
      <c r="C21" s="18"/>
      <c r="D21" s="17"/>
      <c r="E21" s="18"/>
      <c r="F21" s="17"/>
      <c r="G21" s="18"/>
      <c r="H21" s="17"/>
      <c r="I21" s="18"/>
      <c r="K21" s="16" t="s">
        <v>123</v>
      </c>
      <c r="L21" s="18"/>
      <c r="M21" s="17"/>
      <c r="N21" s="18"/>
      <c r="O21" s="17"/>
      <c r="P21" s="18"/>
      <c r="Q21" s="17"/>
      <c r="R21" s="18"/>
    </row>
    <row r="22" spans="2:18" ht="13.5" thickBot="1">
      <c r="B22" s="16" t="s">
        <v>124</v>
      </c>
      <c r="C22" s="18"/>
      <c r="D22" s="17"/>
      <c r="E22" s="18"/>
      <c r="F22" s="17"/>
      <c r="G22" s="18"/>
      <c r="H22" s="17"/>
      <c r="I22" s="18"/>
      <c r="K22" s="16" t="s">
        <v>124</v>
      </c>
      <c r="L22" s="18"/>
      <c r="M22" s="17"/>
      <c r="N22" s="18"/>
      <c r="O22" s="17"/>
      <c r="P22" s="18"/>
      <c r="Q22" s="17"/>
      <c r="R22" s="18"/>
    </row>
    <row r="23" spans="2:18" ht="13.5" thickBot="1">
      <c r="B23" s="16" t="s">
        <v>125</v>
      </c>
      <c r="C23" s="18"/>
      <c r="D23" s="17"/>
      <c r="E23" s="18"/>
      <c r="F23" s="17"/>
      <c r="G23" s="18"/>
      <c r="H23" s="17"/>
      <c r="I23" s="18"/>
      <c r="K23" s="16" t="s">
        <v>125</v>
      </c>
      <c r="L23" s="18"/>
      <c r="M23" s="17"/>
      <c r="N23" s="18"/>
      <c r="O23" s="17"/>
      <c r="P23" s="18"/>
      <c r="Q23" s="17"/>
      <c r="R23" s="18"/>
    </row>
    <row r="24" spans="2:18" ht="13.5" thickBot="1">
      <c r="B24" s="483" t="s">
        <v>126</v>
      </c>
      <c r="C24" s="18"/>
      <c r="D24" s="17"/>
      <c r="E24" s="18"/>
      <c r="F24" s="17"/>
      <c r="G24" s="18"/>
      <c r="H24" s="17"/>
      <c r="I24" s="18"/>
      <c r="K24" s="23" t="s">
        <v>126</v>
      </c>
      <c r="L24" s="18"/>
      <c r="M24" s="17"/>
      <c r="N24" s="18"/>
      <c r="O24" s="17"/>
      <c r="P24" s="18"/>
      <c r="Q24" s="17"/>
      <c r="R24" s="18"/>
    </row>
  </sheetData>
  <phoneticPr fontId="4" type="noConversion"/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R68"/>
  <sheetViews>
    <sheetView showGridLines="0" showZeros="0" topLeftCell="A48" zoomScale="130" zoomScaleNormal="130" workbookViewId="0">
      <selection activeCell="G53" sqref="G53"/>
    </sheetView>
  </sheetViews>
  <sheetFormatPr baseColWidth="10" defaultRowHeight="12.75"/>
  <cols>
    <col min="1" max="1" width="3.28515625" customWidth="1"/>
    <col min="2" max="2" width="55.7109375" customWidth="1"/>
    <col min="11" max="11" width="47.85546875" bestFit="1" customWidth="1"/>
  </cols>
  <sheetData>
    <row r="2" spans="1:18">
      <c r="B2" s="31" t="s">
        <v>283</v>
      </c>
    </row>
    <row r="3" spans="1:18" ht="13.5" thickBot="1">
      <c r="B3" s="252"/>
      <c r="C3" s="252"/>
      <c r="D3" s="252"/>
      <c r="E3" s="252"/>
      <c r="F3" s="252"/>
      <c r="G3" s="252"/>
      <c r="H3" s="252"/>
      <c r="I3" s="252"/>
      <c r="K3" s="252"/>
      <c r="L3" s="252"/>
      <c r="M3" s="252"/>
      <c r="N3" s="252"/>
      <c r="O3" s="252"/>
      <c r="P3" s="252"/>
      <c r="Q3" s="252"/>
      <c r="R3" s="252"/>
    </row>
    <row r="4" spans="1:18" ht="71.25" customHeight="1">
      <c r="A4" s="78"/>
      <c r="B4" s="494" t="s">
        <v>523</v>
      </c>
      <c r="C4" s="495" t="s">
        <v>104</v>
      </c>
      <c r="D4" s="495" t="s">
        <v>105</v>
      </c>
      <c r="E4" s="495" t="s">
        <v>106</v>
      </c>
      <c r="F4" s="495" t="s">
        <v>53</v>
      </c>
      <c r="G4" s="495" t="s">
        <v>107</v>
      </c>
      <c r="H4" s="495" t="s">
        <v>108</v>
      </c>
      <c r="I4" s="496" t="s">
        <v>109</v>
      </c>
      <c r="J4" s="497"/>
      <c r="K4" s="494" t="s">
        <v>524</v>
      </c>
      <c r="L4" s="495" t="s">
        <v>104</v>
      </c>
      <c r="M4" s="495" t="s">
        <v>105</v>
      </c>
      <c r="N4" s="495" t="s">
        <v>106</v>
      </c>
      <c r="O4" s="495" t="s">
        <v>53</v>
      </c>
      <c r="P4" s="495" t="s">
        <v>107</v>
      </c>
      <c r="Q4" s="495" t="s">
        <v>108</v>
      </c>
      <c r="R4" s="496" t="s">
        <v>109</v>
      </c>
    </row>
    <row r="5" spans="1:18">
      <c r="A5" s="78"/>
      <c r="B5" s="486" t="s">
        <v>54</v>
      </c>
      <c r="C5" s="145"/>
      <c r="D5" s="145"/>
      <c r="E5" s="145"/>
      <c r="F5" s="145"/>
      <c r="G5" s="145"/>
      <c r="H5" s="145"/>
      <c r="I5" s="492"/>
      <c r="J5" s="497"/>
      <c r="K5" s="486" t="s">
        <v>54</v>
      </c>
      <c r="L5" s="145"/>
      <c r="M5" s="145"/>
      <c r="N5" s="145"/>
      <c r="O5" s="145"/>
      <c r="P5" s="145"/>
      <c r="Q5" s="145"/>
      <c r="R5" s="492"/>
    </row>
    <row r="6" spans="1:18">
      <c r="A6" s="78"/>
      <c r="B6" s="24" t="s">
        <v>508</v>
      </c>
      <c r="C6" s="145"/>
      <c r="D6" s="145"/>
      <c r="E6" s="145"/>
      <c r="F6" s="145"/>
      <c r="G6" s="145"/>
      <c r="H6" s="145"/>
      <c r="I6" s="492"/>
      <c r="J6" s="497"/>
      <c r="K6" s="24" t="s">
        <v>508</v>
      </c>
      <c r="L6" s="145"/>
      <c r="M6" s="145"/>
      <c r="N6" s="145"/>
      <c r="O6" s="145"/>
      <c r="P6" s="145"/>
      <c r="Q6" s="145"/>
      <c r="R6" s="492"/>
    </row>
    <row r="7" spans="1:18">
      <c r="A7" s="78"/>
      <c r="B7" s="24" t="s">
        <v>127</v>
      </c>
      <c r="C7" s="145"/>
      <c r="D7" s="145"/>
      <c r="E7" s="145"/>
      <c r="F7" s="145"/>
      <c r="G7" s="145"/>
      <c r="H7" s="145"/>
      <c r="I7" s="492"/>
      <c r="J7" s="497"/>
      <c r="K7" s="24" t="s">
        <v>127</v>
      </c>
      <c r="L7" s="145"/>
      <c r="M7" s="145"/>
      <c r="N7" s="145"/>
      <c r="O7" s="145"/>
      <c r="P7" s="145"/>
      <c r="Q7" s="145"/>
      <c r="R7" s="492"/>
    </row>
    <row r="8" spans="1:18">
      <c r="A8" s="78"/>
      <c r="B8" s="486" t="s">
        <v>55</v>
      </c>
      <c r="C8" s="145"/>
      <c r="D8" s="145"/>
      <c r="E8" s="145"/>
      <c r="F8" s="145"/>
      <c r="G8" s="145"/>
      <c r="H8" s="145"/>
      <c r="I8" s="492"/>
      <c r="J8" s="497"/>
      <c r="K8" s="486" t="s">
        <v>55</v>
      </c>
      <c r="L8" s="145"/>
      <c r="M8" s="145"/>
      <c r="N8" s="145"/>
      <c r="O8" s="145"/>
      <c r="P8" s="145"/>
      <c r="Q8" s="145"/>
      <c r="R8" s="492"/>
    </row>
    <row r="9" spans="1:18">
      <c r="A9" s="78"/>
      <c r="B9" s="24" t="s">
        <v>128</v>
      </c>
      <c r="C9" s="242"/>
      <c r="D9" s="145"/>
      <c r="E9" s="145"/>
      <c r="F9" s="145"/>
      <c r="G9" s="145"/>
      <c r="H9" s="145"/>
      <c r="I9" s="492"/>
      <c r="J9" s="497"/>
      <c r="K9" s="24" t="s">
        <v>128</v>
      </c>
      <c r="L9" s="242"/>
      <c r="M9" s="145"/>
      <c r="N9" s="145"/>
      <c r="O9" s="145"/>
      <c r="P9" s="145"/>
      <c r="Q9" s="145"/>
      <c r="R9" s="492"/>
    </row>
    <row r="10" spans="1:18">
      <c r="A10" s="78"/>
      <c r="B10" s="487" t="s">
        <v>129</v>
      </c>
      <c r="C10" s="145"/>
      <c r="D10" s="145"/>
      <c r="E10" s="145"/>
      <c r="F10" s="145"/>
      <c r="G10" s="145"/>
      <c r="H10" s="145"/>
      <c r="I10" s="492"/>
      <c r="J10" s="497"/>
      <c r="K10" s="487" t="s">
        <v>129</v>
      </c>
      <c r="L10" s="145"/>
      <c r="M10" s="145"/>
      <c r="N10" s="145"/>
      <c r="O10" s="145"/>
      <c r="P10" s="145"/>
      <c r="Q10" s="145"/>
      <c r="R10" s="492"/>
    </row>
    <row r="11" spans="1:18">
      <c r="A11" s="78"/>
      <c r="B11" s="487" t="s">
        <v>130</v>
      </c>
      <c r="C11" s="145"/>
      <c r="D11" s="145"/>
      <c r="E11" s="145"/>
      <c r="F11" s="145"/>
      <c r="G11" s="145"/>
      <c r="H11" s="145"/>
      <c r="I11" s="492"/>
      <c r="J11" s="497"/>
      <c r="K11" s="487" t="s">
        <v>130</v>
      </c>
      <c r="L11" s="145"/>
      <c r="M11" s="145"/>
      <c r="N11" s="145"/>
      <c r="O11" s="145"/>
      <c r="P11" s="145"/>
      <c r="Q11" s="145"/>
      <c r="R11" s="492"/>
    </row>
    <row r="12" spans="1:18">
      <c r="A12" s="78"/>
      <c r="B12" s="487" t="s">
        <v>131</v>
      </c>
      <c r="C12" s="145"/>
      <c r="D12" s="145"/>
      <c r="E12" s="145"/>
      <c r="F12" s="145"/>
      <c r="G12" s="145"/>
      <c r="H12" s="145"/>
      <c r="I12" s="492"/>
      <c r="J12" s="497"/>
      <c r="K12" s="487" t="s">
        <v>131</v>
      </c>
      <c r="L12" s="145"/>
      <c r="M12" s="145"/>
      <c r="N12" s="145"/>
      <c r="O12" s="145"/>
      <c r="P12" s="145"/>
      <c r="Q12" s="145"/>
      <c r="R12" s="492"/>
    </row>
    <row r="13" spans="1:18">
      <c r="A13" s="78"/>
      <c r="B13" s="487" t="s">
        <v>132</v>
      </c>
      <c r="C13" s="145"/>
      <c r="D13" s="145"/>
      <c r="E13" s="145"/>
      <c r="F13" s="145"/>
      <c r="G13" s="145"/>
      <c r="H13" s="145"/>
      <c r="I13" s="492"/>
      <c r="J13" s="497"/>
      <c r="K13" s="487" t="s">
        <v>132</v>
      </c>
      <c r="L13" s="145"/>
      <c r="M13" s="145"/>
      <c r="N13" s="145"/>
      <c r="O13" s="145"/>
      <c r="P13" s="145"/>
      <c r="Q13" s="145"/>
      <c r="R13" s="492"/>
    </row>
    <row r="14" spans="1:18">
      <c r="A14" s="78"/>
      <c r="B14" s="24" t="s">
        <v>510</v>
      </c>
      <c r="C14" s="145"/>
      <c r="D14" s="145"/>
      <c r="E14" s="145"/>
      <c r="F14" s="145"/>
      <c r="G14" s="145"/>
      <c r="H14" s="145"/>
      <c r="I14" s="492"/>
      <c r="J14" s="497"/>
      <c r="K14" s="24" t="s">
        <v>510</v>
      </c>
      <c r="L14" s="145"/>
      <c r="M14" s="145"/>
      <c r="N14" s="145"/>
      <c r="O14" s="145"/>
      <c r="P14" s="145"/>
      <c r="Q14" s="145"/>
      <c r="R14" s="492"/>
    </row>
    <row r="15" spans="1:18">
      <c r="A15" s="78"/>
      <c r="B15" s="24" t="s">
        <v>511</v>
      </c>
      <c r="C15" s="145"/>
      <c r="D15" s="145"/>
      <c r="E15" s="145"/>
      <c r="F15" s="145"/>
      <c r="G15" s="145"/>
      <c r="H15" s="145"/>
      <c r="I15" s="492"/>
      <c r="J15" s="497"/>
      <c r="K15" s="24" t="s">
        <v>511</v>
      </c>
      <c r="L15" s="145"/>
      <c r="M15" s="145"/>
      <c r="N15" s="145"/>
      <c r="O15" s="145"/>
      <c r="P15" s="145"/>
      <c r="Q15" s="145"/>
      <c r="R15" s="492"/>
    </row>
    <row r="16" spans="1:18">
      <c r="A16" s="78"/>
      <c r="B16" s="488" t="s">
        <v>512</v>
      </c>
      <c r="C16" s="145"/>
      <c r="D16" s="145"/>
      <c r="E16" s="145"/>
      <c r="F16" s="145"/>
      <c r="G16" s="145"/>
      <c r="H16" s="145"/>
      <c r="I16" s="492"/>
      <c r="J16" s="497"/>
      <c r="K16" s="488" t="s">
        <v>512</v>
      </c>
      <c r="L16" s="145"/>
      <c r="M16" s="145"/>
      <c r="N16" s="145"/>
      <c r="O16" s="145"/>
      <c r="P16" s="145"/>
      <c r="Q16" s="145"/>
      <c r="R16" s="492"/>
    </row>
    <row r="17" spans="1:18">
      <c r="A17" s="78"/>
      <c r="B17" s="488" t="s">
        <v>513</v>
      </c>
      <c r="C17" s="145"/>
      <c r="D17" s="145"/>
      <c r="E17" s="145"/>
      <c r="F17" s="145"/>
      <c r="G17" s="145"/>
      <c r="H17" s="145"/>
      <c r="I17" s="492"/>
      <c r="J17" s="497"/>
      <c r="K17" s="488" t="s">
        <v>513</v>
      </c>
      <c r="L17" s="145"/>
      <c r="M17" s="145"/>
      <c r="N17" s="145"/>
      <c r="O17" s="145"/>
      <c r="P17" s="145"/>
      <c r="Q17" s="145"/>
      <c r="R17" s="492"/>
    </row>
    <row r="18" spans="1:18">
      <c r="A18" s="78"/>
      <c r="B18" s="24" t="s">
        <v>133</v>
      </c>
      <c r="C18" s="145"/>
      <c r="D18" s="145"/>
      <c r="E18" s="145"/>
      <c r="F18" s="145"/>
      <c r="G18" s="145"/>
      <c r="H18" s="145"/>
      <c r="I18" s="492"/>
      <c r="J18" s="497"/>
      <c r="K18" s="24" t="s">
        <v>133</v>
      </c>
      <c r="L18" s="145"/>
      <c r="M18" s="145"/>
      <c r="N18" s="145"/>
      <c r="O18" s="145"/>
      <c r="P18" s="145"/>
      <c r="Q18" s="145"/>
      <c r="R18" s="492"/>
    </row>
    <row r="19" spans="1:18">
      <c r="A19" s="78"/>
      <c r="B19" s="489" t="s">
        <v>56</v>
      </c>
      <c r="C19" s="145"/>
      <c r="D19" s="145"/>
      <c r="E19" s="145"/>
      <c r="F19" s="145"/>
      <c r="G19" s="145"/>
      <c r="H19" s="145"/>
      <c r="I19" s="492"/>
      <c r="J19" s="497"/>
      <c r="K19" s="489" t="s">
        <v>56</v>
      </c>
      <c r="L19" s="145"/>
      <c r="M19" s="145"/>
      <c r="N19" s="145"/>
      <c r="O19" s="145"/>
      <c r="P19" s="145"/>
      <c r="Q19" s="145"/>
      <c r="R19" s="492"/>
    </row>
    <row r="20" spans="1:18">
      <c r="A20" s="78"/>
      <c r="B20" s="24" t="s">
        <v>134</v>
      </c>
      <c r="C20" s="145"/>
      <c r="D20" s="145"/>
      <c r="E20" s="145"/>
      <c r="F20" s="145"/>
      <c r="G20" s="145"/>
      <c r="H20" s="145"/>
      <c r="I20" s="492"/>
      <c r="J20" s="497"/>
      <c r="K20" s="24" t="s">
        <v>134</v>
      </c>
      <c r="L20" s="145"/>
      <c r="M20" s="145"/>
      <c r="N20" s="145"/>
      <c r="O20" s="145"/>
      <c r="P20" s="145"/>
      <c r="Q20" s="145"/>
      <c r="R20" s="492"/>
    </row>
    <row r="21" spans="1:18">
      <c r="A21" s="78"/>
      <c r="B21" s="24" t="s">
        <v>516</v>
      </c>
      <c r="C21" s="145"/>
      <c r="D21" s="145"/>
      <c r="E21" s="145"/>
      <c r="F21" s="145"/>
      <c r="G21" s="145"/>
      <c r="H21" s="145"/>
      <c r="I21" s="492"/>
      <c r="J21" s="497"/>
      <c r="K21" s="24" t="s">
        <v>516</v>
      </c>
      <c r="L21" s="145"/>
      <c r="M21" s="145"/>
      <c r="N21" s="145"/>
      <c r="O21" s="145"/>
      <c r="P21" s="145"/>
      <c r="Q21" s="145"/>
      <c r="R21" s="492"/>
    </row>
    <row r="22" spans="1:18">
      <c r="A22" s="78"/>
      <c r="B22" s="24" t="s">
        <v>515</v>
      </c>
      <c r="C22" s="145"/>
      <c r="D22" s="145"/>
      <c r="E22" s="145"/>
      <c r="F22" s="145"/>
      <c r="G22" s="145"/>
      <c r="H22" s="145"/>
      <c r="I22" s="492"/>
      <c r="J22" s="497"/>
      <c r="K22" s="24" t="s">
        <v>515</v>
      </c>
      <c r="L22" s="145"/>
      <c r="M22" s="145"/>
      <c r="N22" s="145"/>
      <c r="O22" s="145"/>
      <c r="P22" s="145"/>
      <c r="Q22" s="145"/>
      <c r="R22" s="492"/>
    </row>
    <row r="23" spans="1:18">
      <c r="A23" s="78"/>
      <c r="B23" s="24" t="s">
        <v>514</v>
      </c>
      <c r="C23" s="145"/>
      <c r="D23" s="145"/>
      <c r="E23" s="145"/>
      <c r="F23" s="145"/>
      <c r="G23" s="145"/>
      <c r="H23" s="145"/>
      <c r="I23" s="492"/>
      <c r="J23" s="497"/>
      <c r="K23" s="24" t="s">
        <v>514</v>
      </c>
      <c r="L23" s="145"/>
      <c r="M23" s="145"/>
      <c r="N23" s="145"/>
      <c r="O23" s="145"/>
      <c r="P23" s="145"/>
      <c r="Q23" s="145"/>
      <c r="R23" s="492"/>
    </row>
    <row r="24" spans="1:18">
      <c r="A24" s="78"/>
      <c r="B24" s="24" t="s">
        <v>135</v>
      </c>
      <c r="C24" s="145"/>
      <c r="D24" s="145"/>
      <c r="E24" s="145"/>
      <c r="F24" s="145"/>
      <c r="G24" s="145"/>
      <c r="H24" s="145"/>
      <c r="I24" s="492"/>
      <c r="J24" s="497"/>
      <c r="K24" s="24" t="s">
        <v>135</v>
      </c>
      <c r="L24" s="145"/>
      <c r="M24" s="145"/>
      <c r="N24" s="145"/>
      <c r="O24" s="145"/>
      <c r="P24" s="145"/>
      <c r="Q24" s="145"/>
      <c r="R24" s="492"/>
    </row>
    <row r="25" spans="1:18">
      <c r="A25" s="78"/>
      <c r="B25" s="489" t="s">
        <v>57</v>
      </c>
      <c r="C25" s="145"/>
      <c r="D25" s="145"/>
      <c r="E25" s="145"/>
      <c r="F25" s="145"/>
      <c r="G25" s="145"/>
      <c r="H25" s="145"/>
      <c r="I25" s="492"/>
      <c r="J25" s="497"/>
      <c r="K25" s="489" t="s">
        <v>57</v>
      </c>
      <c r="L25" s="145"/>
      <c r="M25" s="145"/>
      <c r="N25" s="145"/>
      <c r="O25" s="145"/>
      <c r="P25" s="145"/>
      <c r="Q25" s="145"/>
      <c r="R25" s="492"/>
    </row>
    <row r="26" spans="1:18">
      <c r="A26" s="78"/>
      <c r="B26" s="24" t="s">
        <v>136</v>
      </c>
      <c r="C26" s="242"/>
      <c r="D26" s="145"/>
      <c r="E26" s="145"/>
      <c r="F26" s="145"/>
      <c r="G26" s="145"/>
      <c r="H26" s="145"/>
      <c r="I26" s="492"/>
      <c r="J26" s="497"/>
      <c r="K26" s="24" t="s">
        <v>136</v>
      </c>
      <c r="L26" s="242"/>
      <c r="M26" s="145"/>
      <c r="N26" s="145"/>
      <c r="O26" s="145"/>
      <c r="P26" s="145"/>
      <c r="Q26" s="145"/>
      <c r="R26" s="492"/>
    </row>
    <row r="27" spans="1:18">
      <c r="A27" s="78"/>
      <c r="B27" s="24" t="s">
        <v>516</v>
      </c>
      <c r="C27" s="145"/>
      <c r="D27" s="145"/>
      <c r="E27" s="145"/>
      <c r="F27" s="145"/>
      <c r="G27" s="145"/>
      <c r="H27" s="145"/>
      <c r="I27" s="492"/>
      <c r="J27" s="497"/>
      <c r="K27" s="24" t="s">
        <v>516</v>
      </c>
      <c r="L27" s="145"/>
      <c r="M27" s="145"/>
      <c r="N27" s="145"/>
      <c r="O27" s="145"/>
      <c r="P27" s="145"/>
      <c r="Q27" s="145"/>
      <c r="R27" s="492"/>
    </row>
    <row r="28" spans="1:18">
      <c r="A28" s="78"/>
      <c r="B28" s="24" t="s">
        <v>515</v>
      </c>
      <c r="C28" s="145"/>
      <c r="D28" s="145"/>
      <c r="E28" s="145"/>
      <c r="F28" s="145"/>
      <c r="G28" s="145"/>
      <c r="H28" s="145"/>
      <c r="I28" s="492"/>
      <c r="J28" s="497"/>
      <c r="K28" s="24" t="s">
        <v>515</v>
      </c>
      <c r="L28" s="145"/>
      <c r="M28" s="145"/>
      <c r="N28" s="145"/>
      <c r="O28" s="145"/>
      <c r="P28" s="145"/>
      <c r="Q28" s="145"/>
      <c r="R28" s="492"/>
    </row>
    <row r="29" spans="1:18" s="564" customFormat="1">
      <c r="A29" s="78"/>
      <c r="B29" s="24" t="s">
        <v>566</v>
      </c>
      <c r="C29" s="145"/>
      <c r="D29" s="145"/>
      <c r="E29" s="145"/>
      <c r="F29" s="145"/>
      <c r="G29" s="145"/>
      <c r="H29" s="145"/>
      <c r="I29" s="492"/>
      <c r="J29" s="497"/>
      <c r="K29" s="24" t="s">
        <v>566</v>
      </c>
      <c r="L29" s="145"/>
      <c r="M29" s="145"/>
      <c r="N29" s="145"/>
      <c r="O29" s="145"/>
      <c r="P29" s="145"/>
      <c r="Q29" s="145"/>
      <c r="R29" s="492"/>
    </row>
    <row r="30" spans="1:18">
      <c r="A30" s="78"/>
      <c r="B30" s="488" t="s">
        <v>518</v>
      </c>
      <c r="C30" s="145"/>
      <c r="D30" s="145"/>
      <c r="E30" s="145"/>
      <c r="F30" s="145"/>
      <c r="G30" s="145"/>
      <c r="H30" s="145"/>
      <c r="I30" s="492"/>
      <c r="J30" s="497"/>
      <c r="K30" s="488" t="s">
        <v>518</v>
      </c>
      <c r="L30" s="145"/>
      <c r="M30" s="145"/>
      <c r="N30" s="145"/>
      <c r="O30" s="145"/>
      <c r="P30" s="145"/>
      <c r="Q30" s="145"/>
      <c r="R30" s="492"/>
    </row>
    <row r="31" spans="1:18">
      <c r="A31" s="78"/>
      <c r="B31" s="488" t="s">
        <v>517</v>
      </c>
      <c r="C31" s="145"/>
      <c r="D31" s="145"/>
      <c r="E31" s="145"/>
      <c r="F31" s="145"/>
      <c r="G31" s="145"/>
      <c r="H31" s="145"/>
      <c r="I31" s="492"/>
      <c r="J31" s="497"/>
      <c r="K31" s="488" t="s">
        <v>517</v>
      </c>
      <c r="L31" s="145"/>
      <c r="M31" s="145"/>
      <c r="N31" s="145"/>
      <c r="O31" s="145"/>
      <c r="P31" s="145"/>
      <c r="Q31" s="145"/>
      <c r="R31" s="492"/>
    </row>
    <row r="32" spans="1:18">
      <c r="A32" s="78"/>
      <c r="B32" s="24" t="s">
        <v>519</v>
      </c>
      <c r="C32" s="145"/>
      <c r="D32" s="145"/>
      <c r="E32" s="145"/>
      <c r="F32" s="145"/>
      <c r="G32" s="145"/>
      <c r="H32" s="145"/>
      <c r="I32" s="492"/>
      <c r="J32" s="497"/>
      <c r="K32" s="24" t="s">
        <v>519</v>
      </c>
      <c r="L32" s="145"/>
      <c r="M32" s="145"/>
      <c r="N32" s="145"/>
      <c r="O32" s="145"/>
      <c r="P32" s="145"/>
      <c r="Q32" s="145"/>
      <c r="R32" s="492"/>
    </row>
    <row r="33" spans="1:18" ht="13.5" thickBot="1">
      <c r="A33" s="78"/>
      <c r="B33" s="490" t="s">
        <v>520</v>
      </c>
      <c r="C33" s="491"/>
      <c r="D33" s="491"/>
      <c r="E33" s="491"/>
      <c r="F33" s="491"/>
      <c r="G33" s="491"/>
      <c r="H33" s="491"/>
      <c r="I33" s="493"/>
      <c r="J33" s="497"/>
      <c r="K33" s="490" t="s">
        <v>520</v>
      </c>
      <c r="L33" s="491"/>
      <c r="M33" s="491"/>
      <c r="N33" s="491"/>
      <c r="O33" s="491"/>
      <c r="P33" s="491"/>
      <c r="Q33" s="491"/>
      <c r="R33" s="493"/>
    </row>
    <row r="34" spans="1:18">
      <c r="A34" s="6"/>
      <c r="B34" s="485" t="s">
        <v>509</v>
      </c>
      <c r="K34" s="485" t="s">
        <v>509</v>
      </c>
      <c r="L34" s="484"/>
      <c r="M34" s="484"/>
      <c r="N34" s="484"/>
      <c r="O34" s="484"/>
      <c r="P34" s="484"/>
      <c r="Q34" s="484"/>
      <c r="R34" s="484"/>
    </row>
    <row r="36" spans="1:18" ht="13.5" thickBot="1"/>
    <row r="37" spans="1:18" ht="13.5" thickBot="1">
      <c r="B37" s="148" t="s">
        <v>525</v>
      </c>
      <c r="C37" s="149" t="s">
        <v>471</v>
      </c>
      <c r="D37" s="149" t="s">
        <v>470</v>
      </c>
    </row>
    <row r="38" spans="1:18" ht="13.5" thickBot="1">
      <c r="B38" s="5" t="s">
        <v>137</v>
      </c>
      <c r="C38" s="28"/>
      <c r="D38" s="28"/>
    </row>
    <row r="39" spans="1:18" ht="13.5" thickBot="1">
      <c r="B39" s="5" t="s">
        <v>0</v>
      </c>
      <c r="C39" s="7"/>
      <c r="D39" s="7"/>
    </row>
    <row r="40" spans="1:18" ht="13.5" thickBot="1">
      <c r="B40" s="5" t="s">
        <v>1</v>
      </c>
      <c r="C40" s="7"/>
      <c r="D40" s="7"/>
    </row>
    <row r="41" spans="1:18" ht="13.5" thickBot="1">
      <c r="B41" s="5" t="s">
        <v>2</v>
      </c>
      <c r="C41" s="7"/>
      <c r="D41" s="7"/>
    </row>
    <row r="42" spans="1:18" ht="13.5" thickBot="1">
      <c r="B42" s="5" t="s">
        <v>3</v>
      </c>
      <c r="C42" s="7"/>
      <c r="D42" s="7"/>
    </row>
    <row r="43" spans="1:18" ht="13.5" thickBot="1">
      <c r="B43" s="5" t="s">
        <v>329</v>
      </c>
      <c r="C43" s="7"/>
      <c r="D43" s="7"/>
    </row>
    <row r="44" spans="1:18" ht="13.5" thickBot="1">
      <c r="B44" s="5" t="s">
        <v>330</v>
      </c>
      <c r="C44" s="7"/>
      <c r="D44" s="7"/>
    </row>
    <row r="45" spans="1:18" ht="13.5" thickBot="1">
      <c r="B45" s="5" t="s">
        <v>4</v>
      </c>
      <c r="C45" s="7"/>
      <c r="D45" s="7"/>
    </row>
    <row r="46" spans="1:18" ht="13.5" thickBot="1">
      <c r="B46" s="5" t="s">
        <v>5</v>
      </c>
      <c r="C46" s="7"/>
      <c r="D46" s="7"/>
    </row>
    <row r="47" spans="1:18" ht="13.5" thickBot="1">
      <c r="B47" s="5" t="s">
        <v>6</v>
      </c>
      <c r="C47" s="7"/>
      <c r="D47" s="7"/>
    </row>
    <row r="48" spans="1:18" ht="13.5" thickBot="1">
      <c r="B48" s="5" t="s">
        <v>9</v>
      </c>
      <c r="C48" s="7"/>
      <c r="D48" s="7"/>
    </row>
    <row r="49" spans="2:4" ht="13.5" thickBot="1">
      <c r="B49" s="8" t="s">
        <v>10</v>
      </c>
      <c r="C49" s="7"/>
      <c r="D49" s="7"/>
    </row>
    <row r="50" spans="2:4">
      <c r="B50" s="25"/>
      <c r="C50" s="25"/>
      <c r="D50" s="25"/>
    </row>
    <row r="51" spans="2:4">
      <c r="B51" s="25"/>
      <c r="C51" s="25"/>
      <c r="D51" s="25"/>
    </row>
    <row r="52" spans="2:4" ht="13.5" thickBot="1">
      <c r="B52" s="25"/>
      <c r="C52" s="25"/>
      <c r="D52" s="25"/>
    </row>
    <row r="53" spans="2:4" ht="29.25" customHeight="1" thickBot="1">
      <c r="B53" s="30" t="s">
        <v>526</v>
      </c>
      <c r="C53" s="149" t="s">
        <v>471</v>
      </c>
      <c r="D53" s="149" t="s">
        <v>470</v>
      </c>
    </row>
    <row r="54" spans="2:4" ht="13.5" thickBot="1">
      <c r="B54" s="5" t="s">
        <v>137</v>
      </c>
      <c r="C54" s="28"/>
      <c r="D54" s="28"/>
    </row>
    <row r="55" spans="2:4" ht="13.5" thickBot="1">
      <c r="B55" s="5" t="s">
        <v>0</v>
      </c>
      <c r="C55" s="2"/>
      <c r="D55" s="2"/>
    </row>
    <row r="56" spans="2:4" ht="13.5" thickBot="1">
      <c r="B56" s="5" t="s">
        <v>11</v>
      </c>
      <c r="C56" s="2"/>
      <c r="D56" s="2"/>
    </row>
    <row r="57" spans="2:4" ht="13.5" thickBot="1">
      <c r="B57" s="5" t="s">
        <v>12</v>
      </c>
      <c r="C57" s="2"/>
      <c r="D57" s="2"/>
    </row>
    <row r="58" spans="2:4" ht="13.5" thickBot="1">
      <c r="B58" s="5" t="s">
        <v>13</v>
      </c>
      <c r="C58" s="2"/>
      <c r="D58" s="2"/>
    </row>
    <row r="59" spans="2:4" ht="13.5" thickBot="1">
      <c r="B59" s="5" t="s">
        <v>14</v>
      </c>
      <c r="C59" s="2"/>
      <c r="D59" s="2"/>
    </row>
    <row r="60" spans="2:4" ht="13.5" thickBot="1">
      <c r="B60" s="5" t="s">
        <v>15</v>
      </c>
      <c r="C60" s="2"/>
      <c r="D60" s="2"/>
    </row>
    <row r="61" spans="2:4" ht="13.5" thickBot="1">
      <c r="B61" s="5" t="s">
        <v>4</v>
      </c>
      <c r="C61" s="2"/>
      <c r="D61" s="2"/>
    </row>
    <row r="62" spans="2:4" ht="13.5" thickBot="1">
      <c r="B62" s="5" t="s">
        <v>5</v>
      </c>
      <c r="C62" s="2"/>
      <c r="D62" s="2"/>
    </row>
    <row r="63" spans="2:4" ht="13.5" thickBot="1">
      <c r="B63" s="5" t="s">
        <v>6</v>
      </c>
      <c r="C63" s="2"/>
      <c r="D63" s="2"/>
    </row>
    <row r="64" spans="2:4" ht="13.5" thickBot="1">
      <c r="B64" s="5" t="s">
        <v>9</v>
      </c>
      <c r="C64" s="2"/>
      <c r="D64" s="2"/>
    </row>
    <row r="65" spans="1:7" ht="13.5" thickBot="1">
      <c r="B65" s="8" t="s">
        <v>10</v>
      </c>
      <c r="C65" s="2"/>
      <c r="D65" s="2"/>
    </row>
    <row r="67" spans="1:7">
      <c r="A67" s="80"/>
      <c r="B67" s="80"/>
      <c r="C67" s="80"/>
      <c r="D67" s="80"/>
      <c r="E67" s="80"/>
      <c r="F67" s="80"/>
      <c r="G67" s="80"/>
    </row>
    <row r="68" spans="1:7">
      <c r="A68" s="80"/>
      <c r="B68" s="80"/>
      <c r="C68" s="80"/>
      <c r="D68" s="80"/>
      <c r="E68" s="80"/>
      <c r="F68" s="80"/>
      <c r="G68" s="80"/>
    </row>
  </sheetData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D12"/>
  <sheetViews>
    <sheetView showGridLines="0" showZeros="0" topLeftCell="A2" workbookViewId="0">
      <selection activeCell="D53" sqref="D53"/>
    </sheetView>
  </sheetViews>
  <sheetFormatPr baseColWidth="10" defaultRowHeight="12.75"/>
  <cols>
    <col min="1" max="1" width="3.7109375" customWidth="1"/>
    <col min="2" max="2" width="67.7109375" bestFit="1" customWidth="1"/>
    <col min="3" max="3" width="13.140625" customWidth="1"/>
    <col min="4" max="4" width="13.42578125" customWidth="1"/>
    <col min="5" max="5" width="13.5703125" customWidth="1"/>
  </cols>
  <sheetData>
    <row r="2" spans="2:4">
      <c r="B2" s="137" t="s">
        <v>331</v>
      </c>
      <c r="C2" s="202"/>
      <c r="D2" s="202"/>
    </row>
    <row r="3" spans="2:4" ht="13.5" thickBot="1">
      <c r="B3" s="25"/>
    </row>
    <row r="4" spans="2:4">
      <c r="B4" s="499" t="s">
        <v>16</v>
      </c>
      <c r="C4" s="469" t="s">
        <v>471</v>
      </c>
      <c r="D4" s="470" t="s">
        <v>470</v>
      </c>
    </row>
    <row r="5" spans="2:4">
      <c r="B5" s="136" t="s">
        <v>17</v>
      </c>
      <c r="C5" s="498"/>
      <c r="D5" s="500"/>
    </row>
    <row r="6" spans="2:4">
      <c r="B6" s="136" t="s">
        <v>18</v>
      </c>
      <c r="C6" s="498"/>
      <c r="D6" s="500"/>
    </row>
    <row r="7" spans="2:4">
      <c r="B7" s="136" t="s">
        <v>19</v>
      </c>
      <c r="C7" s="498"/>
      <c r="D7" s="500"/>
    </row>
    <row r="8" spans="2:4">
      <c r="B8" s="136" t="s">
        <v>20</v>
      </c>
      <c r="C8" s="498"/>
      <c r="D8" s="500"/>
    </row>
    <row r="9" spans="2:4">
      <c r="B9" s="136" t="s">
        <v>21</v>
      </c>
      <c r="C9" s="498"/>
      <c r="D9" s="500"/>
    </row>
    <row r="10" spans="2:4">
      <c r="B10" s="136" t="s">
        <v>22</v>
      </c>
      <c r="C10" s="498"/>
      <c r="D10" s="500"/>
    </row>
    <row r="11" spans="2:4">
      <c r="B11" s="136" t="s">
        <v>23</v>
      </c>
      <c r="C11" s="498"/>
      <c r="D11" s="500"/>
    </row>
    <row r="12" spans="2:4" ht="13.5" thickBot="1">
      <c r="B12" s="501" t="s">
        <v>24</v>
      </c>
      <c r="C12" s="502">
        <f>SUM(C5:C11)</f>
        <v>0</v>
      </c>
      <c r="D12" s="503">
        <f>SUM(D5:D11)</f>
        <v>0</v>
      </c>
    </row>
  </sheetData>
  <phoneticPr fontId="4" type="noConversion"/>
  <pageMargins left="0.75" right="0.75" top="1" bottom="1" header="0" footer="0"/>
  <pageSetup paperSize="9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3:D25"/>
  <sheetViews>
    <sheetView showGridLines="0" showZeros="0" zoomScale="130" zoomScaleNormal="130" workbookViewId="0">
      <selection activeCell="D53" sqref="D53"/>
    </sheetView>
  </sheetViews>
  <sheetFormatPr baseColWidth="10" defaultRowHeight="11.25"/>
  <cols>
    <col min="1" max="1" width="3.28515625" style="1" customWidth="1"/>
    <col min="2" max="2" width="73.42578125" style="1" customWidth="1"/>
    <col min="3" max="16384" width="11.42578125" style="1"/>
  </cols>
  <sheetData>
    <row r="3" spans="2:4">
      <c r="B3" s="138" t="s">
        <v>291</v>
      </c>
    </row>
    <row r="4" spans="2:4" ht="12" thickBot="1"/>
    <row r="5" spans="2:4" ht="12" thickBot="1">
      <c r="B5" s="10" t="s">
        <v>73</v>
      </c>
      <c r="C5" s="22" t="s">
        <v>527</v>
      </c>
      <c r="D5" s="22" t="s">
        <v>528</v>
      </c>
    </row>
    <row r="6" spans="2:4" ht="12" thickBot="1">
      <c r="B6" s="143" t="s">
        <v>74</v>
      </c>
      <c r="C6" s="196"/>
      <c r="D6" s="196"/>
    </row>
    <row r="7" spans="2:4" ht="12" thickBot="1">
      <c r="B7" s="13" t="s">
        <v>75</v>
      </c>
      <c r="C7" s="197"/>
      <c r="D7" s="198"/>
    </row>
    <row r="8" spans="2:4" ht="12" thickBot="1">
      <c r="B8" s="13" t="s">
        <v>76</v>
      </c>
      <c r="C8" s="199"/>
      <c r="D8" s="199"/>
    </row>
    <row r="9" spans="2:4" ht="12" thickBot="1">
      <c r="B9" s="13" t="s">
        <v>77</v>
      </c>
      <c r="C9" s="200"/>
      <c r="D9" s="200"/>
    </row>
    <row r="10" spans="2:4" ht="12" thickBot="1">
      <c r="B10" s="13" t="s">
        <v>78</v>
      </c>
      <c r="C10" s="198"/>
      <c r="D10" s="198"/>
    </row>
    <row r="11" spans="2:4" ht="12" thickBot="1">
      <c r="B11" s="13" t="s">
        <v>79</v>
      </c>
      <c r="C11" s="199"/>
      <c r="D11" s="199"/>
    </row>
    <row r="12" spans="2:4" ht="12" thickBot="1">
      <c r="B12" s="140" t="s">
        <v>80</v>
      </c>
      <c r="C12" s="199"/>
      <c r="D12" s="199"/>
    </row>
    <row r="13" spans="2:4" ht="12" thickBot="1">
      <c r="B13" s="140" t="s">
        <v>81</v>
      </c>
      <c r="C13" s="198"/>
      <c r="D13" s="198"/>
    </row>
    <row r="14" spans="2:4" ht="12" thickBot="1">
      <c r="B14" s="13" t="s">
        <v>567</v>
      </c>
      <c r="C14" s="199"/>
      <c r="D14" s="199"/>
    </row>
    <row r="15" spans="2:4" ht="12" thickBot="1">
      <c r="B15" s="161" t="s">
        <v>568</v>
      </c>
      <c r="C15" s="199"/>
      <c r="D15" s="199"/>
    </row>
    <row r="16" spans="2:4" ht="12" thickBot="1">
      <c r="B16" s="161" t="s">
        <v>569</v>
      </c>
      <c r="C16" s="199"/>
      <c r="D16" s="199"/>
    </row>
    <row r="17" spans="2:4" ht="12" thickBot="1">
      <c r="B17" s="161" t="s">
        <v>570</v>
      </c>
      <c r="C17" s="199"/>
      <c r="D17" s="199"/>
    </row>
    <row r="18" spans="2:4" ht="12" thickBot="1">
      <c r="B18" s="161" t="s">
        <v>571</v>
      </c>
      <c r="C18" s="199"/>
      <c r="D18" s="199"/>
    </row>
    <row r="19" spans="2:4" ht="12" thickBot="1">
      <c r="B19" s="161" t="s">
        <v>572</v>
      </c>
      <c r="C19" s="199"/>
      <c r="D19" s="199"/>
    </row>
    <row r="20" spans="2:4" ht="13.5" customHeight="1" thickBot="1">
      <c r="B20" s="9" t="s">
        <v>573</v>
      </c>
      <c r="C20" s="199"/>
      <c r="D20" s="199"/>
    </row>
    <row r="21" spans="2:4" ht="13.5" customHeight="1" thickBot="1">
      <c r="B21" s="161" t="s">
        <v>574</v>
      </c>
      <c r="C21" s="199"/>
      <c r="D21" s="199"/>
    </row>
    <row r="22" spans="2:4" ht="13.5" customHeight="1" thickBot="1">
      <c r="B22" s="161" t="s">
        <v>575</v>
      </c>
      <c r="C22" s="524">
        <f>SUM(C15:C21)</f>
        <v>0</v>
      </c>
      <c r="D22" s="524">
        <f>SUM(D15:D21)</f>
        <v>0</v>
      </c>
    </row>
    <row r="23" spans="2:4" ht="12" thickBot="1">
      <c r="B23" s="13" t="s">
        <v>82</v>
      </c>
      <c r="C23" s="139"/>
      <c r="D23" s="139"/>
    </row>
    <row r="24" spans="2:4" ht="12" thickBot="1">
      <c r="B24" s="140" t="s">
        <v>83</v>
      </c>
      <c r="C24" s="139"/>
      <c r="D24" s="139"/>
    </row>
    <row r="25" spans="2:4" ht="12" thickBot="1">
      <c r="B25" s="144" t="s">
        <v>84</v>
      </c>
      <c r="C25" s="139"/>
      <c r="D25" s="139"/>
    </row>
  </sheetData>
  <phoneticPr fontId="4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O144"/>
  <sheetViews>
    <sheetView showGridLines="0" showZeros="0" topLeftCell="A90" workbookViewId="0">
      <selection activeCell="G132" sqref="G132"/>
    </sheetView>
  </sheetViews>
  <sheetFormatPr baseColWidth="10" defaultRowHeight="16.5"/>
  <cols>
    <col min="1" max="1" width="4.140625" style="558" customWidth="1"/>
    <col min="2" max="2" width="57.85546875" style="164" customWidth="1"/>
    <col min="3" max="4" width="21.28515625" style="164" bestFit="1" customWidth="1"/>
    <col min="5" max="5" width="23.42578125" style="164" customWidth="1"/>
    <col min="6" max="6" width="3.7109375" style="164" bestFit="1" customWidth="1"/>
    <col min="7" max="7" width="51.5703125" style="164" customWidth="1"/>
    <col min="8" max="8" width="14.42578125" style="164" customWidth="1"/>
    <col min="9" max="9" width="14.85546875" style="164" customWidth="1"/>
    <col min="10" max="10" width="25.42578125" style="164" customWidth="1"/>
    <col min="11" max="16384" width="11.42578125" style="164"/>
  </cols>
  <sheetData>
    <row r="2" spans="2:5" ht="17.25" thickBot="1"/>
    <row r="3" spans="2:5" ht="17.25" thickBot="1">
      <c r="B3" s="620" t="s">
        <v>364</v>
      </c>
      <c r="C3" s="621"/>
      <c r="D3" s="622"/>
    </row>
    <row r="4" spans="2:5">
      <c r="C4" s="165"/>
      <c r="D4" s="165"/>
    </row>
    <row r="5" spans="2:5">
      <c r="B5" s="164" t="s">
        <v>363</v>
      </c>
      <c r="C5" s="165"/>
      <c r="D5" s="165"/>
    </row>
    <row r="6" spans="2:5">
      <c r="B6" s="164" t="s">
        <v>336</v>
      </c>
      <c r="C6" s="165"/>
      <c r="D6" s="165"/>
    </row>
    <row r="7" spans="2:5">
      <c r="B7" s="164" t="s">
        <v>337</v>
      </c>
      <c r="C7" s="165"/>
      <c r="D7" s="165"/>
    </row>
    <row r="8" spans="2:5">
      <c r="C8" s="165"/>
      <c r="D8" s="165"/>
    </row>
    <row r="9" spans="2:5" ht="17.25" thickBot="1">
      <c r="C9" s="165"/>
      <c r="D9" s="165"/>
    </row>
    <row r="10" spans="2:5" ht="17.25" thickBot="1">
      <c r="B10" s="166" t="s">
        <v>151</v>
      </c>
      <c r="C10" s="167" t="s">
        <v>533</v>
      </c>
      <c r="D10" s="168" t="s">
        <v>534</v>
      </c>
    </row>
    <row r="11" spans="2:5">
      <c r="B11" s="169" t="s">
        <v>154</v>
      </c>
      <c r="C11" s="170">
        <f>+BALANCE!K11</f>
        <v>-75326</v>
      </c>
      <c r="D11" s="170">
        <f>+BALANCE!L11</f>
        <v>2249136</v>
      </c>
      <c r="E11" s="171"/>
    </row>
    <row r="12" spans="2:5" ht="17.25" thickBot="1">
      <c r="B12" s="172" t="s">
        <v>158</v>
      </c>
      <c r="C12" s="173">
        <f>+ECPN!Q29</f>
        <v>-75326</v>
      </c>
      <c r="D12" s="174">
        <f>+ECPN!Q22</f>
        <v>2249136</v>
      </c>
      <c r="E12" s="175"/>
    </row>
    <row r="13" spans="2:5" ht="17.25" thickBot="1">
      <c r="B13" s="176" t="s">
        <v>357</v>
      </c>
      <c r="C13" s="177" t="str">
        <f>IF(AND(C11=0,C12=0),"Todos son cero: OK",IF(OR(AND(C11&lt;&gt;0,C12&lt;&gt;0,C11=C12)),"Todos son iguales: OK", "Valores distintos: ERROR"))</f>
        <v>Todos son iguales: OK</v>
      </c>
      <c r="D13" s="178" t="str">
        <f>IF(AND(D11=0,D12=0),"Todos son cero: OK",IF(OR(AND(D11&lt;&gt;0,D12&lt;&gt;0,D11=D12)),"Todos son iguales: OK", "Valores distintos: ERROR"))</f>
        <v>Todos son iguales: OK</v>
      </c>
      <c r="E13" s="175"/>
    </row>
    <row r="14" spans="2:5" ht="17.25" thickBot="1">
      <c r="B14" s="179"/>
      <c r="C14" s="180"/>
      <c r="D14" s="180"/>
      <c r="E14" s="175"/>
    </row>
    <row r="15" spans="2:5">
      <c r="B15" s="554" t="s">
        <v>155</v>
      </c>
      <c r="C15" s="182" t="s">
        <v>537</v>
      </c>
      <c r="D15" s="182" t="s">
        <v>538</v>
      </c>
    </row>
    <row r="16" spans="2:5" ht="17.25" thickBot="1">
      <c r="B16" s="553"/>
      <c r="C16" s="552" t="str">
        <f>C10</f>
        <v>31/12/X</v>
      </c>
      <c r="D16" s="552" t="str">
        <f>D10</f>
        <v>31/12/X-1</v>
      </c>
    </row>
    <row r="17" spans="2:4">
      <c r="B17" s="169" t="s">
        <v>156</v>
      </c>
      <c r="C17" s="170">
        <f>+PYG!D39</f>
        <v>-2119845</v>
      </c>
      <c r="D17" s="170">
        <f>+PYG!E39</f>
        <v>-527446</v>
      </c>
    </row>
    <row r="18" spans="2:4" ht="17.25" thickBot="1">
      <c r="B18" s="172" t="s">
        <v>158</v>
      </c>
      <c r="C18" s="173">
        <f>+ECPN!L23</f>
        <v>-2119843</v>
      </c>
      <c r="D18" s="174">
        <f>+ECPN!L13</f>
        <v>-527445</v>
      </c>
    </row>
    <row r="19" spans="2:4" ht="17.25" thickBot="1">
      <c r="B19" s="176" t="s">
        <v>357</v>
      </c>
      <c r="C19" s="177" t="str">
        <f>IF(AND(C17=0,C18=0),"Todos son cero: OK",IF(OR(AND(C17&lt;&gt;0,C18&lt;&gt;0,C17=C18)),"Todos son iguales: OK", "Valores distintos: ERROR"))</f>
        <v>Valores distintos: ERROR</v>
      </c>
      <c r="D19" s="178" t="str">
        <f>IF(AND(D17=0,D18=0),"Todos son cero: OK",IF(OR(AND(D17&lt;&gt;0,D18&lt;&gt;0,D17=D18)),"Todos son iguales: OK", "Valores distintos: ERROR"))</f>
        <v>Valores distintos: ERROR</v>
      </c>
    </row>
    <row r="20" spans="2:4" ht="17.25" thickBot="1">
      <c r="B20" s="179"/>
      <c r="C20" s="180"/>
      <c r="D20" s="180"/>
    </row>
    <row r="21" spans="2:4">
      <c r="B21" s="181" t="s">
        <v>292</v>
      </c>
      <c r="C21" s="182" t="str">
        <f>+C15</f>
        <v>1/1/X</v>
      </c>
      <c r="D21" s="183" t="str">
        <f>+D15</f>
        <v>1/1/X-1</v>
      </c>
    </row>
    <row r="22" spans="2:4" ht="17.25" thickBot="1">
      <c r="B22" s="184"/>
      <c r="C22" s="185" t="str">
        <f>C10</f>
        <v>31/12/X</v>
      </c>
      <c r="D22" s="186" t="str">
        <f>D10</f>
        <v>31/12/X-1</v>
      </c>
    </row>
    <row r="23" spans="2:4">
      <c r="B23" s="169" t="s">
        <v>157</v>
      </c>
      <c r="C23" s="170">
        <f>+EIGR!E27</f>
        <v>-2119845</v>
      </c>
      <c r="D23" s="170">
        <f>+EIGR!F27</f>
        <v>-527446</v>
      </c>
    </row>
    <row r="24" spans="2:4" ht="17.25" thickBot="1">
      <c r="B24" s="172" t="s">
        <v>158</v>
      </c>
      <c r="C24" s="173">
        <f>+ECPN!Q23</f>
        <v>-2119843</v>
      </c>
      <c r="D24" s="174">
        <f>+ECPN!Q13</f>
        <v>-527445</v>
      </c>
    </row>
    <row r="25" spans="2:4" ht="17.25" thickBot="1">
      <c r="B25" s="176" t="s">
        <v>357</v>
      </c>
      <c r="C25" s="177" t="str">
        <f>IF(AND(C23=0,C24=0),"Todos son cero: OK",IF(OR(AND(C23&lt;&gt;0,C24&lt;&gt;0,C23=C24)),"Todos son iguales: OK", "Valores distintos: ERROR"))</f>
        <v>Valores distintos: ERROR</v>
      </c>
      <c r="D25" s="178" t="str">
        <f>IF(AND(D23=0,D24=0),"Todos son cero: OK",IF(OR(AND(D23&lt;&gt;0,D24&lt;&gt;0,D23=D24)),"Todos son iguales: OK", "Valores distintos: ERROR"))</f>
        <v>Valores distintos: ERROR</v>
      </c>
    </row>
    <row r="26" spans="2:4" ht="17.25" thickBot="1">
      <c r="B26" s="179"/>
      <c r="C26" s="180"/>
      <c r="D26" s="180"/>
    </row>
    <row r="27" spans="2:4">
      <c r="B27" s="181" t="s">
        <v>293</v>
      </c>
      <c r="C27" s="182" t="str">
        <f>C21</f>
        <v>1/1/X</v>
      </c>
      <c r="D27" s="183" t="str">
        <f>D21</f>
        <v>1/1/X-1</v>
      </c>
    </row>
    <row r="28" spans="2:4" ht="17.25" thickBot="1">
      <c r="B28" s="184" t="s">
        <v>294</v>
      </c>
      <c r="C28" s="185" t="str">
        <f>C22</f>
        <v>31/12/X</v>
      </c>
      <c r="D28" s="186" t="str">
        <f>D22</f>
        <v>31/12/X-1</v>
      </c>
    </row>
    <row r="29" spans="2:4">
      <c r="B29" s="169" t="s">
        <v>157</v>
      </c>
      <c r="C29" s="170">
        <f>+EIGR!E18+EIGR!E26</f>
        <v>0</v>
      </c>
      <c r="D29" s="170">
        <f>+EIGR!F18+EIGR!F26</f>
        <v>0</v>
      </c>
    </row>
    <row r="30" spans="2:4" ht="17.25" thickBot="1">
      <c r="B30" s="172" t="s">
        <v>158</v>
      </c>
      <c r="C30" s="173">
        <f>+ECPN!O23+ECPN!P23</f>
        <v>0</v>
      </c>
      <c r="D30" s="174">
        <f>+ECPN!O13+ECPN!P13</f>
        <v>0</v>
      </c>
    </row>
    <row r="31" spans="2:4" ht="17.25" thickBot="1">
      <c r="B31" s="176" t="s">
        <v>357</v>
      </c>
      <c r="C31" s="177" t="str">
        <f>IF(AND(C29=0,C30=0),"Todos son cero: OK",IF(OR(AND(C29&lt;&gt;0,C30&lt;&gt;0,C29=C30)),"Todos son iguales: OK", "Valores distintos: ERROR"))</f>
        <v>Todos son cero: OK</v>
      </c>
      <c r="D31" s="178" t="str">
        <f>IF(AND(D29=0,D30=0),"Todos son cero: OK",IF(OR(AND(D29&lt;&gt;0,D30&lt;&gt;0,D29=D30)),"Todos son iguales: OK", "Valores distintos: ERROR"))</f>
        <v>Todos son cero: OK</v>
      </c>
    </row>
    <row r="32" spans="2:4" ht="17.25" thickBot="1">
      <c r="B32" s="179"/>
      <c r="C32" s="180"/>
      <c r="D32" s="180"/>
    </row>
    <row r="33" spans="2:4" ht="17.25" thickBot="1">
      <c r="B33" s="166" t="s">
        <v>159</v>
      </c>
      <c r="C33" s="167" t="str">
        <f>+C10</f>
        <v>31/12/X</v>
      </c>
      <c r="D33" s="168" t="s">
        <v>534</v>
      </c>
    </row>
    <row r="34" spans="2:4">
      <c r="B34" s="169" t="s">
        <v>152</v>
      </c>
      <c r="C34" s="170">
        <f>+BALANCE!E32</f>
        <v>5480396</v>
      </c>
      <c r="D34" s="170">
        <f>+BALANCE!F32</f>
        <v>7888672</v>
      </c>
    </row>
    <row r="35" spans="2:4" ht="17.25" thickBot="1">
      <c r="B35" s="172" t="s">
        <v>153</v>
      </c>
      <c r="C35" s="173">
        <f>+BALANCE!K52</f>
        <v>5480394</v>
      </c>
      <c r="D35" s="174">
        <f>+BALANCE!L52</f>
        <v>7888669</v>
      </c>
    </row>
    <row r="36" spans="2:4" ht="17.25" thickBot="1">
      <c r="B36" s="176" t="s">
        <v>357</v>
      </c>
      <c r="C36" s="177" t="str">
        <f>IF(AND(C34=0,C35=0),"Todos son cero: OK",IF(OR(AND(C34&lt;&gt;0,C35&lt;&gt;0,C34=C35)),"Todos son iguales: OK", "Valores distintos: ERROR"))</f>
        <v>Valores distintos: ERROR</v>
      </c>
      <c r="D36" s="178" t="str">
        <f>IF(AND(D34=0,D35=0),"Todos son cero: OK",IF(OR(AND(D34&lt;&gt;0,D35&lt;&gt;0,D34=D35)),"Todos son iguales: OK", "Valores distintos: ERROR"))</f>
        <v>Valores distintos: ERROR</v>
      </c>
    </row>
    <row r="37" spans="2:4" ht="17.25" thickBot="1">
      <c r="B37" s="179"/>
      <c r="C37" s="180"/>
      <c r="D37" s="180"/>
    </row>
    <row r="38" spans="2:4" ht="17.25" thickBot="1">
      <c r="B38" s="166" t="s">
        <v>295</v>
      </c>
      <c r="C38" s="167" t="s">
        <v>533</v>
      </c>
    </row>
    <row r="39" spans="2:4">
      <c r="B39" s="169" t="s">
        <v>296</v>
      </c>
      <c r="C39" s="170">
        <f>+'NOTA 3 Dist Rdos'!C6</f>
        <v>0</v>
      </c>
    </row>
    <row r="40" spans="2:4" ht="17.25" thickBot="1">
      <c r="B40" s="172" t="s">
        <v>297</v>
      </c>
      <c r="C40" s="173">
        <f>+PYG!D39</f>
        <v>-2119845</v>
      </c>
    </row>
    <row r="41" spans="2:4" ht="17.25" thickBot="1">
      <c r="B41" s="176" t="s">
        <v>357</v>
      </c>
      <c r="C41" s="177" t="str">
        <f>IF(AND(C39=0,C40=0),"Todos son cero: OK",IF(OR(AND(C39&lt;&gt;0,C40&lt;&gt;0,C39=C40)),"Todos son iguales: OK", "Valores distintos: ERROR"))</f>
        <v>Valores distintos: ERROR</v>
      </c>
    </row>
    <row r="42" spans="2:4" ht="17.25" thickBot="1">
      <c r="B42" s="187"/>
      <c r="C42" s="165"/>
      <c r="D42" s="165"/>
    </row>
    <row r="43" spans="2:4" ht="17.25" thickBot="1">
      <c r="B43" s="166" t="s">
        <v>301</v>
      </c>
      <c r="C43" s="167" t="str">
        <f>C10</f>
        <v>31/12/X</v>
      </c>
      <c r="D43" s="168" t="s">
        <v>534</v>
      </c>
    </row>
    <row r="44" spans="2:4">
      <c r="B44" s="169" t="s">
        <v>298</v>
      </c>
      <c r="C44" s="170">
        <f>+'NOTA 5-Inmovilizado'!D41</f>
        <v>1158777</v>
      </c>
      <c r="D44" s="170">
        <f>+'NOTA 5-Inmovilizado'!D40</f>
        <v>1316950</v>
      </c>
    </row>
    <row r="45" spans="2:4" ht="17.25" thickBot="1">
      <c r="B45" s="172" t="s">
        <v>299</v>
      </c>
      <c r="C45" s="173">
        <f>BALANCE!E13</f>
        <v>1158778</v>
      </c>
      <c r="D45" s="173">
        <f>BALANCE!F13</f>
        <v>1316951</v>
      </c>
    </row>
    <row r="46" spans="2:4" ht="17.25" thickBot="1">
      <c r="B46" s="176" t="s">
        <v>357</v>
      </c>
      <c r="C46" s="177" t="str">
        <f>IF(AND(C44=0,C45=0),"Todos son cero: OK",IF(OR(AND(C44&lt;&gt;0,C45&lt;&gt;0,C44=C45)),"Todos son iguales: OK", "Valores distintos: ERROR"))</f>
        <v>Valores distintos: ERROR</v>
      </c>
      <c r="D46" s="178" t="str">
        <f>IF(AND(D44=0,D45=0),"Todos son cero: OK",IF(OR(AND(D44&lt;&gt;0,D45&lt;&gt;0,D44=D45)),"Todos son iguales: OK", "Valores distintos: ERROR"))</f>
        <v>Valores distintos: ERROR</v>
      </c>
    </row>
    <row r="47" spans="2:4" ht="17.25" thickBot="1">
      <c r="B47" s="187"/>
      <c r="C47" s="165"/>
      <c r="D47" s="165"/>
    </row>
    <row r="48" spans="2:4" ht="17.25" thickBot="1">
      <c r="B48" s="166" t="s">
        <v>303</v>
      </c>
      <c r="C48" s="167" t="str">
        <f>C10</f>
        <v>31/12/X</v>
      </c>
      <c r="D48" s="168" t="s">
        <v>534</v>
      </c>
    </row>
    <row r="49" spans="2:5">
      <c r="B49" s="169" t="s">
        <v>298</v>
      </c>
      <c r="C49" s="170">
        <f>'NOTA 5-Inmovilizado'!E41</f>
        <v>332164</v>
      </c>
      <c r="D49" s="170">
        <f>'NOTA 5-Inmovilizado'!E40</f>
        <v>4207</v>
      </c>
    </row>
    <row r="50" spans="2:5" ht="17.25" thickBot="1">
      <c r="B50" s="172" t="s">
        <v>299</v>
      </c>
      <c r="C50" s="173">
        <f>BALANCE!E14</f>
        <v>332164</v>
      </c>
      <c r="D50" s="174">
        <f>BALANCE!F14</f>
        <v>4207</v>
      </c>
    </row>
    <row r="51" spans="2:5" ht="17.25" thickBot="1">
      <c r="B51" s="176" t="s">
        <v>357</v>
      </c>
      <c r="C51" s="177" t="str">
        <f>IF(AND(C49=0,C50=0),"Todos son cero: OK",IF(OR(AND(C49&lt;&gt;0,C50&lt;&gt;0,C49=C50)),"Todos son iguales: OK", "Valores distintos: ERROR"))</f>
        <v>Todos son iguales: OK</v>
      </c>
      <c r="D51" s="178" t="str">
        <f>IF(AND(D49=0,D50=0),"Todos son cero: OK",IF(OR(AND(D49&lt;&gt;0,D50&lt;&gt;0,D49=D50)),"Todos son iguales: OK", "Valores distintos: ERROR"))</f>
        <v>Todos son iguales: OK</v>
      </c>
    </row>
    <row r="52" spans="2:5" ht="17.25" thickBot="1">
      <c r="B52" s="187"/>
      <c r="C52" s="165"/>
      <c r="D52" s="165"/>
    </row>
    <row r="53" spans="2:5" ht="17.25" thickBot="1">
      <c r="B53" s="166" t="s">
        <v>304</v>
      </c>
      <c r="C53" s="167" t="str">
        <f>C48</f>
        <v>31/12/X</v>
      </c>
      <c r="D53" s="168" t="s">
        <v>534</v>
      </c>
    </row>
    <row r="54" spans="2:5">
      <c r="B54" s="169" t="s">
        <v>298</v>
      </c>
      <c r="C54" s="170">
        <f>'NOTA 5-Inmovilizado'!C41</f>
        <v>0</v>
      </c>
      <c r="D54" s="170">
        <f>'NOTA 5-Inmovilizado'!C40</f>
        <v>0</v>
      </c>
    </row>
    <row r="55" spans="2:5" ht="17.25" thickBot="1">
      <c r="B55" s="172" t="s">
        <v>299</v>
      </c>
      <c r="C55" s="173">
        <f>BALANCE!E12</f>
        <v>0</v>
      </c>
      <c r="D55" s="173">
        <f>BALANCE!F12</f>
        <v>0</v>
      </c>
    </row>
    <row r="56" spans="2:5" ht="17.25" thickBot="1">
      <c r="B56" s="176" t="s">
        <v>357</v>
      </c>
      <c r="C56" s="177" t="str">
        <f>IF(AND(C54=0,C55=0),"Todos son cero: OK",IF(OR(AND(C54&lt;&gt;0,C55&lt;&gt;0,C54=C55)),"Todos son iguales: OK", "Valores distintos: ERROR"))</f>
        <v>Todos son cero: OK</v>
      </c>
      <c r="D56" s="178" t="str">
        <f>IF(AND(D54=0,D55=0),"Todos son cero: OK",IF(OR(AND(D54&lt;&gt;0,D55&lt;&gt;0,D54=D55)),"Todos son iguales: OK", "Valores distintos: ERROR"))</f>
        <v>Todos son cero: OK</v>
      </c>
    </row>
    <row r="57" spans="2:5" ht="17.25" thickBot="1">
      <c r="B57" s="187"/>
      <c r="C57" s="165"/>
      <c r="D57" s="165"/>
    </row>
    <row r="58" spans="2:5" ht="17.25" thickBot="1">
      <c r="B58" s="166" t="s">
        <v>546</v>
      </c>
      <c r="C58" s="167" t="str">
        <f>C53</f>
        <v>31/12/X</v>
      </c>
      <c r="D58" s="168" t="s">
        <v>534</v>
      </c>
    </row>
    <row r="59" spans="2:5">
      <c r="B59" s="188" t="s">
        <v>544</v>
      </c>
      <c r="C59" s="170">
        <f>'NOTA 5-Inmovilizado'!C11</f>
        <v>0</v>
      </c>
      <c r="D59" s="170">
        <f>+'NOTA 5-Inmovilizado'!C27</f>
        <v>0</v>
      </c>
    </row>
    <row r="60" spans="2:5">
      <c r="B60" s="189" t="s">
        <v>545</v>
      </c>
      <c r="C60" s="170">
        <f>'NOTA 5-Inmovilizado'!D11</f>
        <v>-177809</v>
      </c>
      <c r="D60" s="170">
        <f>'NOTA 5-Inmovilizado'!D27</f>
        <v>-190405</v>
      </c>
    </row>
    <row r="61" spans="2:5">
      <c r="B61" s="189" t="s">
        <v>399</v>
      </c>
      <c r="C61" s="170">
        <f>+'NOTA 5-Inmovilizado'!E11</f>
        <v>0</v>
      </c>
      <c r="D61" s="170">
        <f>'NOTA 5-Inmovilizado'!E27</f>
        <v>0</v>
      </c>
    </row>
    <row r="62" spans="2:5">
      <c r="B62" s="190" t="s">
        <v>302</v>
      </c>
      <c r="C62" s="191">
        <f>C59+C60+C61</f>
        <v>-177809</v>
      </c>
      <c r="D62" s="191">
        <f>D59+D60+D61</f>
        <v>-190405</v>
      </c>
      <c r="E62" s="164" t="s">
        <v>339</v>
      </c>
    </row>
    <row r="63" spans="2:5" ht="17.25" thickBot="1">
      <c r="B63" s="190" t="s">
        <v>300</v>
      </c>
      <c r="C63" s="191">
        <f>PYG!D18</f>
        <v>-167971</v>
      </c>
      <c r="D63" s="191">
        <f>PYG!E18</f>
        <v>-190405</v>
      </c>
    </row>
    <row r="64" spans="2:5" ht="17.25" thickBot="1">
      <c r="B64" s="176" t="s">
        <v>357</v>
      </c>
      <c r="C64" s="177" t="str">
        <f>IF(AND(C62=0,C63=0),"Todos son cero: OK",IF(OR(AND(C62&lt;&gt;0,C63&lt;&gt;0,C62=C63)),"Todos son iguales: OK", "Valores distintos: ERROR"))</f>
        <v>Valores distintos: ERROR</v>
      </c>
      <c r="D64" s="178" t="str">
        <f>IF(AND(D62=0,D63=0),"Todos son cero: OK",IF(OR(AND(D62&lt;&gt;0,D63&lt;&gt;0,D62=D63)),"Todos son iguales: OK", "Valores distintos: ERROR"))</f>
        <v>Todos son iguales: OK</v>
      </c>
    </row>
    <row r="65" spans="2:4" ht="17.25" thickBot="1">
      <c r="C65" s="165"/>
      <c r="D65" s="165"/>
    </row>
    <row r="66" spans="2:4" ht="17.25" thickBot="1">
      <c r="B66" s="166" t="s">
        <v>306</v>
      </c>
      <c r="C66" s="167" t="str">
        <f>C58</f>
        <v>31/12/X</v>
      </c>
    </row>
    <row r="67" spans="2:4">
      <c r="B67" s="169" t="s">
        <v>307</v>
      </c>
      <c r="C67" s="170">
        <f>BALANCE!K30+BALANCE!K42</f>
        <v>448147</v>
      </c>
    </row>
    <row r="68" spans="2:4" ht="17.25" thickBot="1">
      <c r="B68" s="172" t="s">
        <v>560</v>
      </c>
      <c r="C68" s="173">
        <f>+'NOTA 5-Inmovilizado'!C49</f>
        <v>0</v>
      </c>
    </row>
    <row r="69" spans="2:4" ht="17.25" thickBot="1">
      <c r="B69" s="176" t="s">
        <v>357</v>
      </c>
      <c r="C69" s="177" t="str">
        <f>IF(AND(C67=0,C68=0),"Todos son cero: OK",IF(OR(AND(C67&lt;&gt;0,C68&lt;&gt;0,C67=C68)),"Todos son iguales: OK", "Valores distintos: ERROR"))</f>
        <v>Valores distintos: ERROR</v>
      </c>
    </row>
    <row r="70" spans="2:4" ht="17.25" thickBot="1">
      <c r="C70" s="165"/>
      <c r="D70" s="165"/>
    </row>
    <row r="71" spans="2:4" ht="17.25" thickBot="1">
      <c r="B71" s="166" t="s">
        <v>308</v>
      </c>
      <c r="C71" s="167" t="str">
        <f>C66</f>
        <v>31/12/X</v>
      </c>
      <c r="D71" s="168" t="s">
        <v>534</v>
      </c>
    </row>
    <row r="72" spans="2:4">
      <c r="B72" s="169" t="s">
        <v>154</v>
      </c>
      <c r="C72" s="170">
        <f>BALANCE!K29</f>
        <v>1230210</v>
      </c>
      <c r="D72" s="170">
        <f>BALANCE!L29</f>
        <v>520000</v>
      </c>
    </row>
    <row r="73" spans="2:4" ht="17.25" thickBot="1">
      <c r="B73" s="172" t="s">
        <v>559</v>
      </c>
      <c r="C73" s="173">
        <f>+'Nota 7 - Pasivos Fiancieros'!F11</f>
        <v>1230210</v>
      </c>
      <c r="D73" s="174">
        <f>+'Nota 7 - Pasivos Fiancieros'!F17</f>
        <v>520000</v>
      </c>
    </row>
    <row r="74" spans="2:4" ht="17.25" thickBot="1">
      <c r="B74" s="176" t="s">
        <v>357</v>
      </c>
      <c r="C74" s="177" t="str">
        <f>IF(AND(C72=0,C73=0),"Todos son cero: OK",IF(OR(AND(C72&lt;&gt;0,C73&lt;&gt;0,C72=C73)),"Todos son iguales: OK", "Valores distintos: ERROR"))</f>
        <v>Todos son iguales: OK</v>
      </c>
      <c r="D74" s="178" t="str">
        <f>IF(AND(D72=0,D73=0),"Todos son cero: OK",IF(OR(AND(D72&lt;&gt;0,D73&lt;&gt;0,D72=D73)),"Todos son iguales: OK", "Valores distintos: ERROR"))</f>
        <v>Todos son iguales: OK</v>
      </c>
    </row>
    <row r="75" spans="2:4" ht="17.25" thickBot="1">
      <c r="C75" s="165"/>
      <c r="D75" s="165"/>
    </row>
    <row r="76" spans="2:4" ht="17.25" thickBot="1">
      <c r="B76" s="166" t="s">
        <v>309</v>
      </c>
      <c r="C76" s="167" t="str">
        <f>C71</f>
        <v>31/12/X</v>
      </c>
      <c r="D76" s="168" t="s">
        <v>534</v>
      </c>
    </row>
    <row r="77" spans="2:4">
      <c r="B77" s="169" t="s">
        <v>154</v>
      </c>
      <c r="C77" s="170">
        <f>BALANCE!K41</f>
        <v>1292231</v>
      </c>
      <c r="D77" s="170">
        <f>BALANCE!L41</f>
        <v>1935898</v>
      </c>
    </row>
    <row r="78" spans="2:4" ht="17.25" thickBot="1">
      <c r="B78" s="172" t="s">
        <v>559</v>
      </c>
      <c r="C78" s="173">
        <f>+'Nota 7 - Pasivos Fiancieros'!F30</f>
        <v>1292231</v>
      </c>
      <c r="D78" s="174">
        <f>+'Nota 7 - Pasivos Fiancieros'!F36</f>
        <v>1935898</v>
      </c>
    </row>
    <row r="79" spans="2:4" ht="17.25" thickBot="1">
      <c r="B79" s="176" t="s">
        <v>357</v>
      </c>
      <c r="C79" s="177" t="str">
        <f>IF(AND(C77=0,C78=0),"Todos son cero: OK",IF(OR(AND(C77&lt;&gt;0,C78&lt;&gt;0,C77=C78)),"Todos son iguales: OK", "Valores distintos: ERROR"))</f>
        <v>Todos son iguales: OK</v>
      </c>
      <c r="D79" s="178" t="str">
        <f>IF(AND(D77=0,D78=0),"Todos son cero: OK",IF(OR(AND(D77&lt;&gt;0,D78&lt;&gt;0,D77=D78)),"Todos son iguales: OK", "Valores distintos: ERROR"))</f>
        <v>Todos son iguales: OK</v>
      </c>
    </row>
    <row r="80" spans="2:4" ht="17.25" thickBot="1">
      <c r="C80" s="165"/>
      <c r="D80" s="165"/>
    </row>
    <row r="81" spans="2:10" ht="17.25" thickBot="1">
      <c r="B81" s="166" t="s">
        <v>557</v>
      </c>
      <c r="C81" s="167" t="str">
        <f>C76</f>
        <v>31/12/X</v>
      </c>
      <c r="D81" s="168" t="s">
        <v>534</v>
      </c>
    </row>
    <row r="82" spans="2:10">
      <c r="B82" s="169" t="s">
        <v>154</v>
      </c>
      <c r="C82" s="170">
        <f>+BALANCE!K30+BALANCE!K31</f>
        <v>317899</v>
      </c>
      <c r="D82" s="170">
        <f>+BALANCE!L30+BALANCE!L31</f>
        <v>445481</v>
      </c>
    </row>
    <row r="83" spans="2:10" ht="17.25" thickBot="1">
      <c r="B83" s="172" t="s">
        <v>559</v>
      </c>
      <c r="C83" s="173">
        <f>+'Nota 7 - Pasivos Fiancieros'!G30+'Nota 7 - Pasivos Fiancieros'!H30</f>
        <v>1316421</v>
      </c>
      <c r="D83" s="174">
        <f>+'Nota 7 - Pasivos Fiancieros'!G36+'Nota 7 - Pasivos Fiancieros'!H36</f>
        <v>1294060</v>
      </c>
    </row>
    <row r="84" spans="2:10" ht="17.25" thickBot="1">
      <c r="B84" s="176" t="s">
        <v>357</v>
      </c>
      <c r="C84" s="177" t="str">
        <f>IF(AND(C82=0,C83=0),"Todos son cero: OK",IF(OR(AND(C82&lt;&gt;0,C83&lt;&gt;0,C82=C83)),"Todos son iguales: OK", "Valores distintos: ERROR"))</f>
        <v>Valores distintos: ERROR</v>
      </c>
      <c r="D84" s="178" t="str">
        <f>IF(AND(D82=0,D83=0),"Todos son cero: OK",IF(OR(AND(D82&lt;&gt;0,D83&lt;&gt;0,D82=D83)),"Todos son iguales: OK", "Valores distintos: ERROR"))</f>
        <v>Valores distintos: ERROR</v>
      </c>
    </row>
    <row r="85" spans="2:10" ht="17.25" thickBot="1">
      <c r="C85" s="165"/>
      <c r="D85" s="165"/>
    </row>
    <row r="86" spans="2:10" ht="17.25" thickBot="1">
      <c r="B86" s="166" t="s">
        <v>558</v>
      </c>
      <c r="C86" s="167" t="str">
        <f>C81</f>
        <v>31/12/X</v>
      </c>
      <c r="D86" s="168" t="s">
        <v>534</v>
      </c>
    </row>
    <row r="87" spans="2:10">
      <c r="B87" s="169" t="s">
        <v>154</v>
      </c>
      <c r="C87" s="170">
        <f>+BALANCE!K42+BALANCE!K43</f>
        <v>1316421</v>
      </c>
      <c r="D87" s="170">
        <f>+BALANCE!L42+BALANCE!L43</f>
        <v>1294060</v>
      </c>
    </row>
    <row r="88" spans="2:10" ht="17.25" thickBot="1">
      <c r="B88" s="172" t="s">
        <v>559</v>
      </c>
      <c r="C88" s="173">
        <f>+'Nota 7 - Pasivos Fiancieros'!G30+'Nota 7 - Pasivos Fiancieros'!H30</f>
        <v>1316421</v>
      </c>
      <c r="D88" s="174">
        <f>+'Nota 7 - Pasivos Fiancieros'!G36+'Nota 7 - Pasivos Fiancieros'!H36</f>
        <v>1294060</v>
      </c>
    </row>
    <row r="89" spans="2:10" ht="17.25" thickBot="1">
      <c r="B89" s="176" t="s">
        <v>357</v>
      </c>
      <c r="C89" s="177" t="str">
        <f>IF(AND(C87=0,C88=0),"Todos son cero: OK",IF(OR(AND(C87&lt;&gt;0,C88&lt;&gt;0,C87=C88)),"Todos son iguales: OK", "Valores distintos: ERROR"))</f>
        <v>Todos son iguales: OK</v>
      </c>
      <c r="D89" s="178" t="str">
        <f>IF(AND(D87=0,D88=0),"Todos son cero: OK",IF(OR(AND(D87&lt;&gt;0,D88&lt;&gt;0,D87=D88)),"Todos son iguales: OK", "Valores distintos: ERROR"))</f>
        <v>Todos son iguales: OK</v>
      </c>
    </row>
    <row r="90" spans="2:10">
      <c r="C90" s="165"/>
      <c r="D90" s="165"/>
    </row>
    <row r="91" spans="2:10" ht="17.25" thickBot="1">
      <c r="C91" s="165"/>
      <c r="D91" s="165"/>
    </row>
    <row r="92" spans="2:10" ht="33.75" thickBot="1">
      <c r="B92" s="166" t="s">
        <v>476</v>
      </c>
      <c r="C92" s="167" t="s">
        <v>311</v>
      </c>
      <c r="D92" s="168" t="s">
        <v>310</v>
      </c>
      <c r="E92" s="192" t="s">
        <v>357</v>
      </c>
      <c r="G92" s="166" t="s">
        <v>477</v>
      </c>
      <c r="H92" s="167" t="s">
        <v>311</v>
      </c>
      <c r="I92" s="168" t="s">
        <v>310</v>
      </c>
      <c r="J92" s="192" t="s">
        <v>357</v>
      </c>
    </row>
    <row r="93" spans="2:10" ht="17.25" thickBot="1">
      <c r="B93" s="427" t="s">
        <v>46</v>
      </c>
      <c r="C93" s="193">
        <f>+'Nota 7 - Pasivos Fiancieros'!W46</f>
        <v>2522441</v>
      </c>
      <c r="D93" s="193">
        <f>+BALANCE!K29+BALANCE!K41</f>
        <v>2522441</v>
      </c>
      <c r="E93" s="194" t="str">
        <f t="shared" ref="E93:E102" si="0">IF(AND(C93=0,D93=0),"Todos son cero: OK",IF(OR(AND(C93&lt;&gt;0,D93&lt;&gt;0,C93=D93)),"Todos son iguales: OK", "Valores distintos: ERROR"))</f>
        <v>Todos son iguales: OK</v>
      </c>
      <c r="G93" s="427" t="s">
        <v>46</v>
      </c>
      <c r="H93" s="193">
        <f>+'Nota 7 - Pasivos Fiancieros'!N46</f>
        <v>2455898</v>
      </c>
      <c r="I93" s="193">
        <f>BALANCE!L29+BALANCE!L41</f>
        <v>2455898</v>
      </c>
      <c r="J93" s="194" t="str">
        <f t="shared" ref="J93:J102" si="1">IF(AND(H93=0,I93=0),"Todos son cero: OK",IF(OR(AND(H93&lt;&gt;0,I93&lt;&gt;0,H93=I93)),"Todos son iguales: OK", "Valores distintos: ERROR"))</f>
        <v>Todos son iguales: OK</v>
      </c>
    </row>
    <row r="94" spans="2:10" ht="17.25" thickBot="1">
      <c r="B94" s="430" t="s">
        <v>147</v>
      </c>
      <c r="C94" s="193">
        <f>+'Nota 7 - Pasivos Fiancieros'!W47</f>
        <v>448147</v>
      </c>
      <c r="D94" s="193">
        <f>BALANCE!K30+BALANCE!K42</f>
        <v>448147</v>
      </c>
      <c r="E94" s="194" t="str">
        <f t="shared" si="0"/>
        <v>Todos son iguales: OK</v>
      </c>
      <c r="G94" s="430" t="s">
        <v>147</v>
      </c>
      <c r="H94" s="193">
        <f>+'Nota 7 - Pasivos Fiancieros'!N47</f>
        <v>577433</v>
      </c>
      <c r="I94" s="193">
        <f>+BALANCE!L30+BALANCE!L42</f>
        <v>577433</v>
      </c>
      <c r="J94" s="194" t="str">
        <f t="shared" si="1"/>
        <v>Todos son iguales: OK</v>
      </c>
    </row>
    <row r="95" spans="2:10" ht="17.25" thickBot="1">
      <c r="B95" s="433" t="s">
        <v>483</v>
      </c>
      <c r="C95" s="193">
        <f>+'Nota 7 - Pasivos Fiancieros'!W48</f>
        <v>1186173</v>
      </c>
      <c r="D95" s="193">
        <f>BALANCE!K31+BALANCE!K43</f>
        <v>1186173</v>
      </c>
      <c r="E95" s="194" t="str">
        <f t="shared" si="0"/>
        <v>Todos son iguales: OK</v>
      </c>
      <c r="G95" s="433" t="s">
        <v>483</v>
      </c>
      <c r="H95" s="193">
        <f>+'Nota 7 - Pasivos Fiancieros'!N48</f>
        <v>1162108</v>
      </c>
      <c r="I95" s="193">
        <f>BALANCE!L31+BALANCE!L43</f>
        <v>1162108</v>
      </c>
      <c r="J95" s="194" t="str">
        <f t="shared" si="1"/>
        <v>Todos son iguales: OK</v>
      </c>
    </row>
    <row r="96" spans="2:10" ht="26.25" thickBot="1">
      <c r="B96" s="430" t="s">
        <v>484</v>
      </c>
      <c r="C96" s="193">
        <f>+'Nota 7 - Pasivos Fiancieros'!W49</f>
        <v>0</v>
      </c>
      <c r="D96" s="193">
        <f>+BALANCE!K32+BALANCE!K44</f>
        <v>0</v>
      </c>
      <c r="E96" s="194" t="str">
        <f t="shared" si="0"/>
        <v>Todos son cero: OK</v>
      </c>
      <c r="G96" s="430" t="s">
        <v>484</v>
      </c>
      <c r="H96" s="193">
        <f>+'Nota 7 - Pasivos Fiancieros'!N49</f>
        <v>0</v>
      </c>
      <c r="I96" s="193">
        <f>+BALANCE!L32+BALANCE!L44</f>
        <v>0</v>
      </c>
      <c r="J96" s="194" t="str">
        <f t="shared" si="1"/>
        <v>Todos son cero: OK</v>
      </c>
    </row>
    <row r="97" spans="2:15" ht="17.25" thickBot="1">
      <c r="B97" s="434" t="s">
        <v>149</v>
      </c>
      <c r="C97" s="193">
        <f>+'Nota 7 - Pasivos Fiancieros'!W50</f>
        <v>0</v>
      </c>
      <c r="D97" s="193">
        <f>+BALANCE!K35</f>
        <v>0</v>
      </c>
      <c r="E97" s="194" t="str">
        <f t="shared" si="0"/>
        <v>Todos son cero: OK</v>
      </c>
      <c r="G97" s="434" t="s">
        <v>149</v>
      </c>
      <c r="H97" s="193">
        <f>+'Nota 7 - Pasivos Fiancieros'!N50</f>
        <v>0</v>
      </c>
      <c r="I97" s="193">
        <f>+BALANCE!L35</f>
        <v>0</v>
      </c>
      <c r="J97" s="194" t="str">
        <f t="shared" si="1"/>
        <v>Todos son cero: OK</v>
      </c>
    </row>
    <row r="98" spans="2:15" ht="17.25" thickBot="1">
      <c r="B98" s="434" t="s">
        <v>150</v>
      </c>
      <c r="C98" s="193">
        <f>+'Nota 7 - Pasivos Fiancieros'!W51</f>
        <v>1308879</v>
      </c>
      <c r="D98" s="193">
        <f>SUM(D99:D100)</f>
        <v>1308879</v>
      </c>
      <c r="E98" s="194" t="str">
        <f t="shared" si="0"/>
        <v>Todos son iguales: OK</v>
      </c>
      <c r="G98" s="434" t="s">
        <v>150</v>
      </c>
      <c r="H98" s="193">
        <f>+'Nota 7 - Pasivos Fiancieros'!N51</f>
        <v>1363388</v>
      </c>
      <c r="I98" s="193">
        <f>SUM(I99:I100)</f>
        <v>1363388</v>
      </c>
      <c r="J98" s="194" t="str">
        <f t="shared" si="1"/>
        <v>Todos son iguales: OK</v>
      </c>
      <c r="K98" s="625"/>
      <c r="L98" s="626"/>
      <c r="M98" s="626"/>
      <c r="N98" s="626"/>
      <c r="O98" s="626"/>
    </row>
    <row r="99" spans="2:15" ht="17.25" thickBot="1">
      <c r="B99" s="436" t="s">
        <v>485</v>
      </c>
      <c r="C99" s="193">
        <f>+'Nota 7 - Pasivos Fiancieros'!W52</f>
        <v>1162115</v>
      </c>
      <c r="D99" s="193">
        <f>BALANCE!K46</f>
        <v>1162115</v>
      </c>
      <c r="E99" s="194" t="str">
        <f t="shared" si="0"/>
        <v>Todos son iguales: OK</v>
      </c>
      <c r="G99" s="436" t="s">
        <v>485</v>
      </c>
      <c r="H99" s="193">
        <f>+'Nota 7 - Pasivos Fiancieros'!N52</f>
        <v>1160141</v>
      </c>
      <c r="I99" s="193">
        <f>+BALANCE!L46</f>
        <v>1160141</v>
      </c>
      <c r="J99" s="194" t="str">
        <f t="shared" si="1"/>
        <v>Todos son iguales: OK</v>
      </c>
      <c r="K99" s="625"/>
      <c r="L99" s="626"/>
      <c r="M99" s="626"/>
      <c r="N99" s="626"/>
      <c r="O99" s="626"/>
    </row>
    <row r="100" spans="2:15" ht="17.25" thickBot="1">
      <c r="B100" s="436" t="s">
        <v>486</v>
      </c>
      <c r="C100" s="193">
        <f>+'Nota 7 - Pasivos Fiancieros'!W53</f>
        <v>146764</v>
      </c>
      <c r="D100" s="193">
        <f>BALANCE!K49</f>
        <v>146764</v>
      </c>
      <c r="E100" s="194" t="str">
        <f t="shared" si="0"/>
        <v>Todos son iguales: OK</v>
      </c>
      <c r="G100" s="436" t="s">
        <v>486</v>
      </c>
      <c r="H100" s="193">
        <f>+'Nota 7 - Pasivos Fiancieros'!N53</f>
        <v>203247</v>
      </c>
      <c r="I100" s="193">
        <f>+BALANCE!L49</f>
        <v>203247</v>
      </c>
      <c r="J100" s="194" t="str">
        <f t="shared" si="1"/>
        <v>Todos son iguales: OK</v>
      </c>
      <c r="K100" s="625"/>
      <c r="L100" s="626"/>
      <c r="M100" s="626"/>
      <c r="N100" s="626"/>
      <c r="O100" s="626"/>
    </row>
    <row r="101" spans="2:15" ht="17.25" thickBot="1">
      <c r="B101" s="434" t="s">
        <v>487</v>
      </c>
      <c r="C101" s="193">
        <f>+'Nota 7 - Pasivos Fiancieros'!W54</f>
        <v>0</v>
      </c>
      <c r="D101" s="193">
        <f>+BALANCE!K36+BALANCE!K51</f>
        <v>0</v>
      </c>
      <c r="E101" s="194" t="str">
        <f t="shared" si="0"/>
        <v>Todos son cero: OK</v>
      </c>
      <c r="G101" s="434" t="s">
        <v>487</v>
      </c>
      <c r="H101" s="193">
        <f>+'Nota 7 - Pasivos Fiancieros'!N54</f>
        <v>0</v>
      </c>
      <c r="I101" s="193">
        <f>BALANCE!L36+BALANCE!L51</f>
        <v>0</v>
      </c>
      <c r="J101" s="194" t="str">
        <f t="shared" si="1"/>
        <v>Todos son cero: OK</v>
      </c>
      <c r="K101" s="625"/>
      <c r="L101" s="626"/>
      <c r="M101" s="626"/>
      <c r="N101" s="626"/>
      <c r="O101" s="626"/>
    </row>
    <row r="102" spans="2:15" ht="17.25" thickBot="1">
      <c r="B102" s="437" t="s">
        <v>45</v>
      </c>
      <c r="C102" s="195">
        <f>+'Nota 7 - Pasivos Fiancieros'!W55</f>
        <v>5465640</v>
      </c>
      <c r="D102" s="195">
        <f>D93+D94+D95+D96+D97+D98+D101</f>
        <v>5465640</v>
      </c>
      <c r="E102" s="194" t="str">
        <f t="shared" si="0"/>
        <v>Todos son iguales: OK</v>
      </c>
      <c r="G102" s="555" t="s">
        <v>45</v>
      </c>
      <c r="H102" s="195">
        <f>+'Nota 7 - Pasivos Fiancieros'!N55</f>
        <v>5558827</v>
      </c>
      <c r="I102" s="195">
        <f>I93+I94+I95+I96+I97+I98+I101</f>
        <v>5558827</v>
      </c>
      <c r="J102" s="194" t="str">
        <f t="shared" si="1"/>
        <v>Todos son iguales: OK</v>
      </c>
      <c r="K102" s="625"/>
      <c r="L102" s="626"/>
      <c r="M102" s="626"/>
      <c r="N102" s="626"/>
      <c r="O102" s="626"/>
    </row>
    <row r="104" spans="2:15" ht="17.25" thickBot="1"/>
    <row r="105" spans="2:15" ht="33.75" thickBot="1">
      <c r="B105" s="166" t="s">
        <v>561</v>
      </c>
      <c r="C105" s="167" t="s">
        <v>312</v>
      </c>
      <c r="D105" s="165"/>
    </row>
    <row r="106" spans="2:15">
      <c r="B106" s="169" t="s">
        <v>562</v>
      </c>
      <c r="C106" s="170">
        <f>+'NOTA 6 -Activos Fros (II)'!H45</f>
        <v>0</v>
      </c>
      <c r="D106" s="165"/>
    </row>
    <row r="107" spans="2:15" ht="17.25" thickBot="1">
      <c r="B107" s="172" t="s">
        <v>563</v>
      </c>
      <c r="C107" s="173">
        <f>+'NOTA 6 -Activos Fros (II)'!C54</f>
        <v>0</v>
      </c>
      <c r="D107" s="165"/>
    </row>
    <row r="108" spans="2:15" ht="17.25" thickBot="1">
      <c r="B108" s="176" t="s">
        <v>357</v>
      </c>
      <c r="C108" s="177" t="str">
        <f>IF(AND(C106=0,C107=0),"Todos son cero: OK",IF(OR(AND(C106&lt;&gt;0,C107&lt;&gt;0,C106=C107)),"Todos son iguales: OK", "Valores distintos: ERROR"))</f>
        <v>Todos son cero: OK</v>
      </c>
      <c r="D108" s="165"/>
    </row>
    <row r="109" spans="2:15" ht="17.25" thickBot="1">
      <c r="C109" s="165"/>
      <c r="D109" s="165"/>
    </row>
    <row r="110" spans="2:15" ht="17.25" thickBot="1">
      <c r="B110" s="166" t="s">
        <v>576</v>
      </c>
      <c r="C110" s="167" t="str">
        <f>+C115</f>
        <v>31/12/X</v>
      </c>
      <c r="D110" s="168" t="s">
        <v>534</v>
      </c>
    </row>
    <row r="111" spans="2:15">
      <c r="B111" s="169" t="s">
        <v>577</v>
      </c>
      <c r="C111" s="170">
        <f>PYG!D29</f>
        <v>0</v>
      </c>
      <c r="D111" s="170">
        <f>PYG!E29</f>
        <v>0</v>
      </c>
    </row>
    <row r="112" spans="2:15" ht="17.25" thickBot="1">
      <c r="B112" s="172" t="s">
        <v>578</v>
      </c>
      <c r="C112" s="173">
        <f>+'NOTA 6 -Activos Fros (II)'!C30+'NOTA 6 -Activos Fros (II)'!D30</f>
        <v>0</v>
      </c>
      <c r="D112" s="174">
        <f>+'NOTA 6 -Activos Fros (II)'!C27+'NOTA 6 -Activos Fros (II)'!D27</f>
        <v>0</v>
      </c>
    </row>
    <row r="113" spans="2:7" ht="17.25" thickBot="1">
      <c r="B113" s="176" t="s">
        <v>357</v>
      </c>
      <c r="C113" s="177" t="str">
        <f>IF(AND(C111=0,C112=0),"Todos son cero: OK",IF(OR(AND(C111&lt;&gt;0,C112&lt;&gt;0,C111=C112)),"Todos son iguales: OK", "Valores distintos: ERROR"))</f>
        <v>Todos son cero: OK</v>
      </c>
      <c r="D113" s="178" t="str">
        <f>IF(AND(D111=0,D112=0),"Todos son cero: OK",IF(OR(AND(D111&lt;&gt;0,D112&lt;&gt;0,D111=D112)),"Todos son iguales: OK", "Valores distintos: ERROR"))</f>
        <v>Todos son cero: OK</v>
      </c>
    </row>
    <row r="114" spans="2:7" ht="17.25" thickBot="1">
      <c r="C114" s="165"/>
      <c r="D114" s="165"/>
    </row>
    <row r="115" spans="2:7" ht="17.25" thickBot="1">
      <c r="B115" s="166" t="s">
        <v>313</v>
      </c>
      <c r="C115" s="167" t="str">
        <f>C86</f>
        <v>31/12/X</v>
      </c>
      <c r="D115" s="168" t="s">
        <v>534</v>
      </c>
    </row>
    <row r="116" spans="2:7">
      <c r="B116" s="169" t="s">
        <v>156</v>
      </c>
      <c r="C116" s="170">
        <f>PYG!D39</f>
        <v>-2119845</v>
      </c>
      <c r="D116" s="170">
        <f>PYG!E39</f>
        <v>-527446</v>
      </c>
    </row>
    <row r="117" spans="2:7" ht="17.25" thickBot="1">
      <c r="B117" s="172" t="s">
        <v>314</v>
      </c>
      <c r="C117" s="173">
        <f>+'Nota 9-Situación Fiscal'!C6</f>
        <v>-2119845</v>
      </c>
      <c r="D117" s="174">
        <f>'Nota 9-Situación Fiscal'!C17</f>
        <v>-527446</v>
      </c>
    </row>
    <row r="118" spans="2:7" ht="17.25" thickBot="1">
      <c r="B118" s="176" t="s">
        <v>357</v>
      </c>
      <c r="C118" s="177" t="str">
        <f>IF(AND(C116=0,C117=0),"Todos son cero: OK",IF(OR(AND(C116&lt;&gt;0,C117&lt;&gt;0,C116=C117)),"Todos son iguales: OK", "Valores distintos: ERROR"))</f>
        <v>Todos son iguales: OK</v>
      </c>
      <c r="D118" s="178" t="str">
        <f>IF(AND(D116=0,D117=0),"Todos son cero: OK",IF(OR(AND(D116&lt;&gt;0,D117&lt;&gt;0,D116=D117)),"Todos son iguales: OK", "Valores distintos: ERROR"))</f>
        <v>Todos son iguales: OK</v>
      </c>
    </row>
    <row r="119" spans="2:7" ht="17.25" thickBot="1">
      <c r="C119" s="165"/>
      <c r="D119" s="165"/>
    </row>
    <row r="120" spans="2:7" ht="17.25" thickBot="1">
      <c r="B120" s="166" t="s">
        <v>315</v>
      </c>
      <c r="C120" s="167" t="str">
        <f>C115</f>
        <v>31/12/X</v>
      </c>
      <c r="D120" s="168" t="s">
        <v>534</v>
      </c>
    </row>
    <row r="121" spans="2:7">
      <c r="B121" s="169" t="s">
        <v>156</v>
      </c>
      <c r="C121" s="170">
        <f>PYG!D38</f>
        <v>0</v>
      </c>
      <c r="D121" s="170">
        <f>PYG!E38</f>
        <v>204619</v>
      </c>
    </row>
    <row r="122" spans="2:7" ht="17.25" thickBot="1">
      <c r="B122" s="172" t="s">
        <v>314</v>
      </c>
      <c r="C122" s="173">
        <f>-'Nota 9-Situación Fiscal'!E8</f>
        <v>0</v>
      </c>
      <c r="D122" s="174">
        <f>-'Nota 9-Situación Fiscal'!E19</f>
        <v>204619</v>
      </c>
    </row>
    <row r="123" spans="2:7" ht="17.25" thickBot="1">
      <c r="B123" s="176" t="s">
        <v>357</v>
      </c>
      <c r="C123" s="177" t="str">
        <f>IF(AND(C121=0,C122=0),"Todos son cero: OK",IF(OR(AND(C121&lt;&gt;0,C122&lt;&gt;0,C121=C122)),"Todos son iguales: OK", "Valores distintos: ERROR"))</f>
        <v>Todos son cero: OK</v>
      </c>
      <c r="D123" s="178" t="str">
        <f>IF(AND(D121=0,D122=0),"Todos son cero: OK",IF(OR(AND(D121&lt;&gt;0,D122&lt;&gt;0,D121=D122)),"Todos son iguales: OK", "Valores distintos: ERROR"))</f>
        <v>Todos son iguales: OK</v>
      </c>
    </row>
    <row r="124" spans="2:7" ht="17.25" thickBot="1">
      <c r="C124" s="165"/>
      <c r="D124" s="165"/>
    </row>
    <row r="125" spans="2:7" ht="17.25" thickBot="1">
      <c r="B125" s="166" t="s">
        <v>317</v>
      </c>
      <c r="C125" s="167" t="str">
        <f>C120</f>
        <v>31/12/X</v>
      </c>
      <c r="D125" s="168" t="s">
        <v>534</v>
      </c>
    </row>
    <row r="126" spans="2:7">
      <c r="B126" s="169" t="s">
        <v>156</v>
      </c>
      <c r="C126" s="170">
        <f>PYG!D23</f>
        <v>6127</v>
      </c>
      <c r="D126" s="170">
        <f>PYG!E23</f>
        <v>-8979</v>
      </c>
      <c r="E126" s="623"/>
      <c r="F126" s="624"/>
      <c r="G126" s="624"/>
    </row>
    <row r="127" spans="2:7" ht="17.25" thickBot="1">
      <c r="B127" s="172" t="s">
        <v>316</v>
      </c>
      <c r="C127" s="173">
        <f>'NOTA10-Ingresos y gastos'!C26</f>
        <v>6127</v>
      </c>
      <c r="D127" s="173">
        <f>'NOTA10-Ingresos y gastos'!D26</f>
        <v>-8979</v>
      </c>
      <c r="E127" s="623"/>
      <c r="F127" s="624"/>
      <c r="G127" s="624"/>
    </row>
    <row r="128" spans="2:7" ht="17.25" thickBot="1">
      <c r="B128" s="176" t="s">
        <v>357</v>
      </c>
      <c r="C128" s="177" t="str">
        <f>IF(AND(C126=0,C127=0),"Todos son cero: OK",IF(OR(AND(C126&lt;&gt;0,C127&lt;&gt;0,C126=C127)),"Todos son iguales: OK", "Valores distintos: ERROR"))</f>
        <v>Todos son iguales: OK</v>
      </c>
      <c r="D128" s="178" t="str">
        <f>IF(AND(D126=0,D127=0),"Todos son cero: OK",IF(OR(AND(D126&lt;&gt;0,D127&lt;&gt;0,D126=D127)),"Todos son iguales: OK", "Valores distintos: ERROR"))</f>
        <v>Todos son iguales: OK</v>
      </c>
      <c r="E128" s="623"/>
      <c r="F128" s="624"/>
      <c r="G128" s="624"/>
    </row>
    <row r="129" spans="2:5" ht="17.25" thickBot="1">
      <c r="C129" s="165"/>
      <c r="D129" s="165"/>
    </row>
    <row r="130" spans="2:5" ht="17.25" thickBot="1">
      <c r="B130" s="166" t="s">
        <v>319</v>
      </c>
      <c r="C130" s="167" t="str">
        <f>C125</f>
        <v>31/12/X</v>
      </c>
      <c r="D130" s="168" t="s">
        <v>534</v>
      </c>
    </row>
    <row r="131" spans="2:5">
      <c r="B131" s="169" t="s">
        <v>154</v>
      </c>
      <c r="C131" s="170">
        <f>+BALANCE!K25</f>
        <v>0</v>
      </c>
      <c r="D131" s="170">
        <f>+BALANCE!L25</f>
        <v>0</v>
      </c>
    </row>
    <row r="132" spans="2:5" ht="17.25" thickBot="1">
      <c r="B132" s="172" t="s">
        <v>320</v>
      </c>
      <c r="C132" s="173">
        <f>+'NOTA 11-Subvenciones'!C5</f>
        <v>0</v>
      </c>
      <c r="D132" s="173">
        <f>+'NOTA 11-Subvenciones'!D5</f>
        <v>0</v>
      </c>
    </row>
    <row r="133" spans="2:5" ht="17.25" thickBot="1">
      <c r="B133" s="176" t="s">
        <v>357</v>
      </c>
      <c r="C133" s="177" t="str">
        <f>IF(AND(C131=0,C132=0),"Todos son cero: OK",IF(OR(AND(C131&lt;&gt;0,C132&lt;&gt;0,C131=C132)),"Todos son iguales: OK", "Valores distintos: ERROR"))</f>
        <v>Todos son cero: OK</v>
      </c>
      <c r="D133" s="178" t="str">
        <f>IF(AND(D131=0,D132=0),"Todos son cero: OK",IF(OR(AND(D131&lt;&gt;0,D132&lt;&gt;0,D131=D132)),"Todos son iguales: OK", "Valores distintos: ERROR"))</f>
        <v>Todos son cero: OK</v>
      </c>
    </row>
    <row r="134" spans="2:5" ht="17.25" thickBot="1">
      <c r="C134" s="165"/>
      <c r="D134" s="165"/>
    </row>
    <row r="135" spans="2:5" ht="17.25" thickBot="1">
      <c r="B135" s="166" t="s">
        <v>321</v>
      </c>
      <c r="C135" s="167" t="str">
        <f>C130</f>
        <v>31/12/X</v>
      </c>
      <c r="D135" s="168" t="s">
        <v>534</v>
      </c>
    </row>
    <row r="136" spans="2:5">
      <c r="B136" s="169" t="s">
        <v>156</v>
      </c>
      <c r="C136" s="170">
        <f>+PYG!D19+PYG!D26</f>
        <v>0</v>
      </c>
      <c r="D136" s="170">
        <f>+PYG!E19+PYG!E26</f>
        <v>0</v>
      </c>
    </row>
    <row r="137" spans="2:5" ht="17.25" thickBot="1">
      <c r="B137" s="172" t="s">
        <v>320</v>
      </c>
      <c r="C137" s="173">
        <f>'NOTA 11-Subvenciones'!C6</f>
        <v>0</v>
      </c>
      <c r="D137" s="173">
        <f>'NOTA 11-Subvenciones'!D6</f>
        <v>0</v>
      </c>
    </row>
    <row r="138" spans="2:5" ht="17.25" thickBot="1">
      <c r="B138" s="176" t="s">
        <v>357</v>
      </c>
      <c r="C138" s="177" t="str">
        <f>IF(AND(C136=0,C137=0),"Todos son cero: OK",IF(OR(AND(C136&lt;&gt;0,C137&lt;&gt;0,C136=C137)),"Todos son iguales: OK", "Valores distintos: ERROR"))</f>
        <v>Todos son cero: OK</v>
      </c>
      <c r="D138" s="178" t="str">
        <f>IF(AND(D136=0,D137=0),"Todos son cero: OK",IF(OR(AND(D136&lt;&gt;0,D137&lt;&gt;0,D136=D137)),"Todos son iguales: OK", "Valores distintos: ERROR"))</f>
        <v>Todos son cero: OK</v>
      </c>
    </row>
    <row r="139" spans="2:5" ht="17.25" thickBot="1">
      <c r="C139" s="165"/>
      <c r="D139" s="165"/>
    </row>
    <row r="140" spans="2:5" ht="17.25" thickBot="1">
      <c r="B140" s="166" t="s">
        <v>322</v>
      </c>
      <c r="C140" s="167" t="str">
        <f>C135</f>
        <v>31/12/X</v>
      </c>
      <c r="D140" s="168" t="s">
        <v>534</v>
      </c>
    </row>
    <row r="141" spans="2:5">
      <c r="B141" s="169" t="s">
        <v>323</v>
      </c>
      <c r="C141" s="170">
        <f>'NOTA 11-Subvenciones'!C5</f>
        <v>0</v>
      </c>
      <c r="D141" s="170">
        <f>'NOTA 11-Subvenciones'!D5</f>
        <v>0</v>
      </c>
    </row>
    <row r="142" spans="2:5" ht="17.25" thickBot="1">
      <c r="B142" s="172" t="s">
        <v>324</v>
      </c>
      <c r="C142" s="173">
        <f>'NOTA 11-Subvenciones'!F19</f>
        <v>0</v>
      </c>
      <c r="D142" s="173">
        <f>'NOTA 11-Subvenciones'!J19</f>
        <v>0</v>
      </c>
    </row>
    <row r="143" spans="2:5" ht="17.25" thickBot="1">
      <c r="B143" s="176" t="s">
        <v>357</v>
      </c>
      <c r="C143" s="177" t="str">
        <f>IF(AND(C141=0,C142=0),"Todos son cero: OK",IF(OR(AND(C141&lt;&gt;0,C142&lt;&gt;0,C141=C142)),"Todos son iguales: OK", "Valores distintos: ERROR"))</f>
        <v>Todos son cero: OK</v>
      </c>
      <c r="D143" s="178" t="str">
        <f>IF(AND(D141=0,D142=0),"Todos son cero: OK",IF(OR(AND(D141&lt;&gt;0,D142&lt;&gt;0,D141=D142)),"Todos son iguales: OK", "Valores distintos: ERROR"))</f>
        <v>Todos son cero: OK</v>
      </c>
      <c r="E143" s="164" t="s">
        <v>318</v>
      </c>
    </row>
    <row r="144" spans="2:5">
      <c r="C144" s="165"/>
      <c r="D144" s="165"/>
    </row>
  </sheetData>
  <mergeCells count="3">
    <mergeCell ref="B3:D3"/>
    <mergeCell ref="E126:G128"/>
    <mergeCell ref="K98:O102"/>
  </mergeCells>
  <conditionalFormatting sqref="C133:D133 C138:D138 C143:D143 C128:D128 C118:D118 C123:D123 C108:D108 E93:E102 J93:J102 C74:D74 C79:D79 C69 C56:D56 C64:D64 C51:D51 C19:E19 C25:D25 C31:D31 C36:D36 C41 C46:D46 C13:D13 C84:D84 C89:D89">
    <cfRule type="expression" dxfId="4" priority="544" stopIfTrue="1">
      <formula>NOT(ISERROR(SEARCH("Todos son iguales: OK",C13)))</formula>
    </cfRule>
  </conditionalFormatting>
  <conditionalFormatting sqref="E125:E126 B38:C41 B3:E37 E70:E102 E38:E65 G92:J102 B125:D128 B42:D102 B105:E124 B129:E144">
    <cfRule type="expression" dxfId="3" priority="461" stopIfTrue="1">
      <formula>NOT(ISERROR(SEARCH("Valores distintos: ERROR",B3)))</formula>
    </cfRule>
  </conditionalFormatting>
  <conditionalFormatting sqref="B110:D113">
    <cfRule type="expression" dxfId="2" priority="3" stopIfTrue="1">
      <formula>NOT(ISERROR(SEARCH("Valores distintos: ERROR",B110)))</formula>
    </cfRule>
  </conditionalFormatting>
  <conditionalFormatting sqref="C113">
    <cfRule type="expression" dxfId="1" priority="2" stopIfTrue="1">
      <formula>NOT(ISERROR(SEARCH("Todos son iguales: OK",C113)))</formula>
    </cfRule>
  </conditionalFormatting>
  <conditionalFormatting sqref="C113:D113">
    <cfRule type="expression" dxfId="0" priority="1" stopIfTrue="1">
      <formula>NOT(ISERROR(SEARCH("Todos son iguales: OK",C113)))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workbookViewId="0">
      <selection activeCell="B15" sqref="B15"/>
    </sheetView>
  </sheetViews>
  <sheetFormatPr baseColWidth="10" defaultRowHeight="12.75"/>
  <cols>
    <col min="1" max="1" width="11.42578125" style="80"/>
    <col min="2" max="2" width="63.28515625" style="80" customWidth="1"/>
    <col min="3" max="16384" width="11.42578125" style="80"/>
  </cols>
  <sheetData>
    <row r="1" spans="1:8">
      <c r="B1" s="150" t="s">
        <v>332</v>
      </c>
    </row>
    <row r="2" spans="1:8" ht="13.5" thickBot="1">
      <c r="B2" s="504"/>
      <c r="C2" s="505"/>
      <c r="D2" s="506"/>
      <c r="E2" s="507"/>
      <c r="F2" s="507"/>
    </row>
    <row r="3" spans="1:8">
      <c r="A3" s="373"/>
      <c r="B3" s="775"/>
      <c r="C3" s="777" t="s">
        <v>333</v>
      </c>
      <c r="D3" s="778"/>
      <c r="E3" s="778"/>
      <c r="F3" s="779"/>
    </row>
    <row r="4" spans="1:8">
      <c r="A4" s="373"/>
      <c r="B4" s="775"/>
      <c r="C4" s="780"/>
      <c r="D4" s="781"/>
      <c r="E4" s="781"/>
      <c r="F4" s="782"/>
    </row>
    <row r="5" spans="1:8">
      <c r="A5" s="373"/>
      <c r="B5" s="775"/>
      <c r="C5" s="781" t="s">
        <v>471</v>
      </c>
      <c r="D5" s="781"/>
      <c r="E5" s="781" t="s">
        <v>470</v>
      </c>
      <c r="F5" s="782"/>
    </row>
    <row r="6" spans="1:8">
      <c r="A6" s="373"/>
      <c r="B6" s="776"/>
      <c r="C6" s="508" t="s">
        <v>103</v>
      </c>
      <c r="D6" s="508" t="s">
        <v>334</v>
      </c>
      <c r="E6" s="508" t="s">
        <v>103</v>
      </c>
      <c r="F6" s="509" t="s">
        <v>334</v>
      </c>
    </row>
    <row r="7" spans="1:8">
      <c r="A7" s="373"/>
      <c r="B7" s="510" t="s">
        <v>529</v>
      </c>
      <c r="C7" s="511"/>
      <c r="D7" s="512"/>
      <c r="E7" s="511"/>
      <c r="F7" s="513"/>
    </row>
    <row r="8" spans="1:8" ht="15.75" customHeight="1">
      <c r="A8" s="373"/>
      <c r="B8" s="514" t="s">
        <v>530</v>
      </c>
      <c r="C8" s="515"/>
      <c r="D8" s="512"/>
      <c r="E8" s="515"/>
      <c r="F8" s="513"/>
    </row>
    <row r="9" spans="1:8">
      <c r="A9" s="373"/>
      <c r="B9" s="514" t="s">
        <v>531</v>
      </c>
      <c r="C9" s="516"/>
      <c r="D9" s="517"/>
      <c r="E9" s="516"/>
      <c r="F9" s="518"/>
      <c r="H9" s="224"/>
    </row>
    <row r="10" spans="1:8">
      <c r="A10" s="373"/>
      <c r="B10" s="519" t="s">
        <v>532</v>
      </c>
      <c r="C10" s="520"/>
      <c r="D10" s="521">
        <v>100</v>
      </c>
      <c r="E10" s="520"/>
      <c r="F10" s="522">
        <v>100</v>
      </c>
    </row>
    <row r="11" spans="1:8" ht="13.5" thickBot="1">
      <c r="A11" s="373"/>
      <c r="B11" s="523" t="s">
        <v>335</v>
      </c>
      <c r="C11" s="387"/>
      <c r="D11" s="387"/>
      <c r="E11" s="387"/>
      <c r="F11" s="372"/>
    </row>
  </sheetData>
  <mergeCells count="4">
    <mergeCell ref="B3:B6"/>
    <mergeCell ref="C3:F4"/>
    <mergeCell ref="C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L92"/>
  <sheetViews>
    <sheetView showGridLines="0" showZeros="0" topLeftCell="D1" workbookViewId="0">
      <selection activeCell="F39" sqref="F39"/>
    </sheetView>
  </sheetViews>
  <sheetFormatPr baseColWidth="10" defaultRowHeight="12.75"/>
  <cols>
    <col min="1" max="1" width="2.7109375" customWidth="1"/>
    <col min="2" max="2" width="2.42578125" customWidth="1"/>
    <col min="3" max="3" width="61.28515625" bestFit="1" customWidth="1"/>
    <col min="5" max="5" width="15.85546875" customWidth="1"/>
    <col min="6" max="6" width="16.140625" customWidth="1"/>
    <col min="7" max="7" width="4.42578125" customWidth="1"/>
    <col min="8" max="8" width="1.7109375" customWidth="1"/>
    <col min="9" max="9" width="69.42578125" bestFit="1" customWidth="1"/>
    <col min="11" max="12" width="15.85546875" customWidth="1"/>
  </cols>
  <sheetData>
    <row r="1" spans="1:64" ht="11.25" customHeight="1">
      <c r="A1" s="34"/>
      <c r="B1" s="34"/>
      <c r="C1" s="34"/>
      <c r="D1" s="34"/>
      <c r="E1" s="34"/>
      <c r="F1" s="34"/>
      <c r="G1" s="34"/>
      <c r="H1" s="635"/>
      <c r="I1" s="635"/>
      <c r="J1" s="635"/>
      <c r="K1" s="635"/>
      <c r="L1" s="635"/>
      <c r="M1" s="33"/>
      <c r="N1" s="33"/>
      <c r="O1" s="33"/>
      <c r="P1" s="33"/>
      <c r="Q1" s="33"/>
      <c r="R1" s="33"/>
      <c r="S1" s="33"/>
      <c r="T1" s="35"/>
      <c r="U1" s="33"/>
      <c r="V1" s="33"/>
      <c r="W1" s="33"/>
      <c r="X1" s="33"/>
      <c r="Y1" s="33"/>
      <c r="Z1" s="33"/>
      <c r="AA1" s="33"/>
      <c r="AB1" s="33"/>
      <c r="AC1" s="635"/>
      <c r="AD1" s="635"/>
      <c r="AE1" s="635"/>
      <c r="AF1" s="635"/>
      <c r="AG1" s="635"/>
      <c r="AH1" s="635"/>
      <c r="AI1" s="635"/>
      <c r="AJ1" s="635"/>
      <c r="AK1" s="635"/>
      <c r="AL1" s="635"/>
      <c r="AM1" s="635"/>
      <c r="AN1" s="635"/>
      <c r="AO1" s="635"/>
      <c r="AP1" s="635"/>
      <c r="AQ1" s="36"/>
      <c r="AR1" s="37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  <c r="BE1" s="636"/>
      <c r="BF1" s="636"/>
      <c r="BG1" s="636"/>
      <c r="BH1" s="636"/>
      <c r="BI1" s="636"/>
      <c r="BJ1" s="636"/>
      <c r="BK1" s="636"/>
      <c r="BL1" s="36"/>
    </row>
    <row r="2" spans="1:64" ht="23.25">
      <c r="A2" s="635" t="s">
        <v>374</v>
      </c>
      <c r="B2" s="635"/>
      <c r="C2" s="635"/>
      <c r="D2" s="635"/>
      <c r="E2" s="635"/>
      <c r="F2" s="635"/>
      <c r="G2" s="33"/>
      <c r="H2" s="635" t="s">
        <v>374</v>
      </c>
      <c r="I2" s="635"/>
      <c r="J2" s="635"/>
      <c r="K2" s="635"/>
      <c r="L2" s="635"/>
      <c r="M2" s="33"/>
      <c r="N2" s="33"/>
      <c r="AA2" s="33"/>
      <c r="AB2" s="33"/>
      <c r="AR2" s="37"/>
      <c r="BL2" s="39"/>
    </row>
    <row r="3" spans="1:64">
      <c r="A3" s="40"/>
      <c r="B3" s="40"/>
      <c r="C3" s="40"/>
      <c r="D3" s="40"/>
      <c r="E3" s="40"/>
      <c r="F3" s="40"/>
      <c r="G3" s="40"/>
      <c r="H3" s="33"/>
      <c r="I3" s="33"/>
      <c r="J3" s="33"/>
      <c r="K3" s="33"/>
      <c r="L3" s="33"/>
      <c r="M3" s="33"/>
      <c r="N3" s="33"/>
      <c r="AA3" s="33"/>
      <c r="AB3" s="33"/>
      <c r="AR3" s="37"/>
      <c r="BL3" s="37"/>
    </row>
    <row r="4" spans="1:64">
      <c r="A4" s="40"/>
      <c r="B4" s="33"/>
      <c r="C4" s="33"/>
      <c r="D4" s="33"/>
      <c r="E4" s="33"/>
      <c r="F4" s="33"/>
      <c r="G4" s="40"/>
      <c r="H4" s="33"/>
      <c r="I4" s="33"/>
      <c r="J4" s="33"/>
      <c r="K4" s="33"/>
      <c r="L4" s="33"/>
      <c r="M4" s="33"/>
      <c r="N4" s="40"/>
      <c r="AA4" s="33"/>
      <c r="AB4" s="33"/>
      <c r="AR4" s="37"/>
      <c r="BL4" s="37"/>
    </row>
    <row r="5" spans="1:64">
      <c r="A5" s="40"/>
      <c r="B5" s="33"/>
      <c r="C5" s="38"/>
      <c r="D5" s="33"/>
      <c r="E5" s="33"/>
      <c r="F5" s="33"/>
      <c r="G5" s="40"/>
      <c r="H5" s="33"/>
      <c r="I5" s="38"/>
      <c r="J5" s="33"/>
      <c r="K5" s="33"/>
      <c r="L5" s="33"/>
      <c r="M5" s="33"/>
      <c r="N5" s="40"/>
      <c r="AA5" s="33"/>
      <c r="AB5" s="33"/>
      <c r="AR5" s="37"/>
      <c r="BL5" s="37"/>
    </row>
    <row r="6" spans="1:64">
      <c r="A6" s="40"/>
      <c r="B6" s="33"/>
      <c r="C6" s="38" t="s">
        <v>160</v>
      </c>
      <c r="D6" s="33"/>
      <c r="E6" s="33"/>
      <c r="F6" s="33"/>
      <c r="G6" s="40"/>
      <c r="H6" s="33"/>
      <c r="I6" s="38"/>
      <c r="J6" s="33"/>
      <c r="K6" s="33"/>
      <c r="L6" s="33"/>
      <c r="M6" s="33"/>
      <c r="N6" s="40"/>
      <c r="AA6" s="33"/>
      <c r="AB6" s="33"/>
      <c r="AR6" s="37"/>
      <c r="BL6" s="37"/>
    </row>
    <row r="7" spans="1:64">
      <c r="A7" s="40"/>
      <c r="B7" s="33"/>
      <c r="C7" s="33"/>
      <c r="D7" s="33"/>
      <c r="E7" s="33"/>
      <c r="F7" s="33"/>
      <c r="G7" s="40"/>
      <c r="H7" s="33"/>
      <c r="I7" s="33"/>
      <c r="J7" s="33"/>
      <c r="K7" s="33"/>
      <c r="L7" s="33"/>
      <c r="M7" s="33"/>
      <c r="N7" s="40"/>
      <c r="AA7" s="33"/>
      <c r="AB7" s="33"/>
      <c r="AR7" s="37"/>
      <c r="BL7" s="37"/>
    </row>
    <row r="8" spans="1:64" ht="12.75" customHeight="1" thickBot="1">
      <c r="A8" s="40"/>
      <c r="B8" s="33"/>
      <c r="C8" s="33"/>
      <c r="D8" s="33"/>
      <c r="E8" s="33"/>
      <c r="F8" s="33"/>
      <c r="G8" s="40"/>
      <c r="H8" s="33"/>
      <c r="I8" s="40"/>
      <c r="J8" s="40"/>
      <c r="K8" s="40"/>
      <c r="L8" s="40"/>
      <c r="M8" s="33"/>
      <c r="N8" s="40"/>
      <c r="AA8" s="33"/>
      <c r="AB8" s="33"/>
      <c r="AR8" s="37"/>
      <c r="BL8" s="37"/>
    </row>
    <row r="9" spans="1:64" ht="12.75" customHeight="1">
      <c r="A9" s="40"/>
      <c r="B9" s="630" t="s">
        <v>94</v>
      </c>
      <c r="C9" s="631"/>
      <c r="D9" s="627" t="s">
        <v>261</v>
      </c>
      <c r="E9" s="627" t="s">
        <v>365</v>
      </c>
      <c r="F9" s="629" t="s">
        <v>366</v>
      </c>
      <c r="G9" s="40"/>
      <c r="H9" s="630" t="s">
        <v>162</v>
      </c>
      <c r="I9" s="631"/>
      <c r="J9" s="627" t="s">
        <v>262</v>
      </c>
      <c r="K9" s="627" t="str">
        <f>+E9</f>
        <v>EJERCICIO X</v>
      </c>
      <c r="L9" s="629" t="str">
        <f>+F9</f>
        <v>EJERCICIO X-1</v>
      </c>
      <c r="M9" s="33"/>
      <c r="N9" s="40"/>
      <c r="AA9" s="33"/>
      <c r="AB9" s="33"/>
      <c r="AR9" s="37"/>
      <c r="BL9" s="37"/>
    </row>
    <row r="10" spans="1:64">
      <c r="A10" s="40"/>
      <c r="B10" s="632"/>
      <c r="C10" s="633"/>
      <c r="D10" s="628"/>
      <c r="E10" s="628"/>
      <c r="F10" s="634"/>
      <c r="G10" s="40"/>
      <c r="H10" s="632"/>
      <c r="I10" s="633"/>
      <c r="J10" s="628"/>
      <c r="K10" s="628"/>
      <c r="L10" s="628"/>
      <c r="M10" s="43"/>
      <c r="N10" s="40"/>
      <c r="AA10" s="33"/>
      <c r="AB10" s="33"/>
      <c r="AR10" s="37"/>
      <c r="BL10" s="37"/>
    </row>
    <row r="11" spans="1:64" ht="15">
      <c r="A11" s="40"/>
      <c r="B11" s="43"/>
      <c r="C11" s="44" t="s">
        <v>54</v>
      </c>
      <c r="D11" s="46"/>
      <c r="E11" s="68">
        <f>SUM(E12:E18)</f>
        <v>1496407</v>
      </c>
      <c r="F11" s="72">
        <f>SUM(F12:F18)</f>
        <v>1531242</v>
      </c>
      <c r="G11" s="40"/>
      <c r="H11" s="43"/>
      <c r="I11" s="54" t="s">
        <v>174</v>
      </c>
      <c r="J11" s="46"/>
      <c r="K11" s="68">
        <f>K12+K24+K25</f>
        <v>-75326</v>
      </c>
      <c r="L11" s="68">
        <f>L12+L24+L25</f>
        <v>2249136</v>
      </c>
      <c r="M11" s="43"/>
      <c r="N11" s="40"/>
      <c r="AA11" s="33"/>
      <c r="AB11" s="33"/>
      <c r="AR11" s="37"/>
      <c r="BL11" s="37"/>
    </row>
    <row r="12" spans="1:64">
      <c r="A12" s="40"/>
      <c r="B12" s="43"/>
      <c r="C12" s="44" t="s">
        <v>177</v>
      </c>
      <c r="D12" s="46"/>
      <c r="E12" s="256"/>
      <c r="F12" s="251"/>
      <c r="G12" s="40"/>
      <c r="H12" s="43"/>
      <c r="I12" s="54" t="s">
        <v>178</v>
      </c>
      <c r="J12" s="46"/>
      <c r="K12" s="69">
        <f>K13+K16+K17+K18+K19+K20+K21+K22</f>
        <v>-75326</v>
      </c>
      <c r="L12" s="69">
        <f>L13+L16+L17+L18+L19+L20+L21+L22</f>
        <v>2249136</v>
      </c>
      <c r="M12" s="43"/>
      <c r="N12" s="40"/>
      <c r="AA12" s="33"/>
      <c r="AB12" s="33"/>
      <c r="AR12" s="37"/>
      <c r="BL12" s="37"/>
    </row>
    <row r="13" spans="1:64">
      <c r="A13" s="40"/>
      <c r="B13" s="43"/>
      <c r="C13" s="44" t="s">
        <v>197</v>
      </c>
      <c r="D13" s="46"/>
      <c r="E13" s="256">
        <v>1158778</v>
      </c>
      <c r="F13" s="251">
        <v>1316951</v>
      </c>
      <c r="G13" s="40"/>
      <c r="H13" s="43"/>
      <c r="I13" s="54" t="s">
        <v>180</v>
      </c>
      <c r="J13" s="46"/>
      <c r="K13" s="69">
        <f>K14+K15</f>
        <v>212758</v>
      </c>
      <c r="L13" s="69">
        <f>L14+L15</f>
        <v>212758</v>
      </c>
      <c r="M13" s="43"/>
      <c r="N13" s="40"/>
      <c r="AA13" s="33"/>
      <c r="AB13" s="33"/>
      <c r="AR13" s="37"/>
      <c r="BL13" s="37"/>
    </row>
    <row r="14" spans="1:64">
      <c r="A14" s="40"/>
      <c r="B14" s="43"/>
      <c r="C14" s="44" t="s">
        <v>203</v>
      </c>
      <c r="D14" s="46"/>
      <c r="E14" s="256">
        <v>332164</v>
      </c>
      <c r="F14" s="251">
        <v>4207</v>
      </c>
      <c r="G14" s="40"/>
      <c r="H14" s="43"/>
      <c r="I14" s="40" t="s">
        <v>181</v>
      </c>
      <c r="J14" s="46"/>
      <c r="K14" s="567">
        <v>212758</v>
      </c>
      <c r="L14" s="567">
        <v>212758</v>
      </c>
      <c r="M14" s="43"/>
      <c r="N14" s="40"/>
      <c r="AA14" s="33"/>
      <c r="AB14" s="33"/>
      <c r="AR14" s="37"/>
      <c r="BL14" s="37"/>
    </row>
    <row r="15" spans="1:64">
      <c r="A15" s="40"/>
      <c r="B15" s="43"/>
      <c r="C15" s="44" t="s">
        <v>210</v>
      </c>
      <c r="D15" s="46"/>
      <c r="E15" s="256"/>
      <c r="F15" s="251"/>
      <c r="G15" s="40"/>
      <c r="H15" s="43"/>
      <c r="I15" s="40" t="s">
        <v>183</v>
      </c>
      <c r="J15" s="46"/>
      <c r="K15" s="567">
        <v>0</v>
      </c>
      <c r="L15" s="567">
        <v>0</v>
      </c>
      <c r="M15" s="43"/>
      <c r="N15" s="40"/>
      <c r="AA15" s="33"/>
      <c r="AB15" s="33"/>
      <c r="AR15" s="37"/>
      <c r="BL15" s="37"/>
    </row>
    <row r="16" spans="1:64">
      <c r="A16" s="40"/>
      <c r="B16" s="43"/>
      <c r="C16" s="44" t="s">
        <v>220</v>
      </c>
      <c r="D16" s="46"/>
      <c r="E16" s="256">
        <v>5465</v>
      </c>
      <c r="F16" s="251">
        <v>5465</v>
      </c>
      <c r="G16" s="40"/>
      <c r="H16" s="43"/>
      <c r="I16" s="54" t="s">
        <v>186</v>
      </c>
      <c r="J16" s="46"/>
      <c r="K16" s="69">
        <v>0</v>
      </c>
      <c r="L16" s="69">
        <v>0</v>
      </c>
      <c r="M16" s="43"/>
      <c r="N16" s="40"/>
      <c r="AA16" s="33"/>
      <c r="AB16" s="33"/>
      <c r="AR16" s="37"/>
      <c r="BL16" s="37"/>
    </row>
    <row r="17" spans="1:64" ht="12.75" customHeight="1">
      <c r="A17" s="40"/>
      <c r="B17" s="43"/>
      <c r="C17" s="44" t="s">
        <v>97</v>
      </c>
      <c r="D17" s="46"/>
      <c r="E17" s="256">
        <v>0</v>
      </c>
      <c r="F17" s="251">
        <v>204619</v>
      </c>
      <c r="G17" s="40"/>
      <c r="H17" s="43"/>
      <c r="I17" s="54" t="s">
        <v>190</v>
      </c>
      <c r="J17" s="46"/>
      <c r="K17" s="69">
        <v>1113549</v>
      </c>
      <c r="L17" s="69">
        <v>1113549</v>
      </c>
      <c r="M17" s="43"/>
      <c r="N17" s="40"/>
      <c r="AA17" s="33"/>
      <c r="AB17" s="33"/>
      <c r="AR17" s="37"/>
      <c r="BL17" s="37"/>
    </row>
    <row r="18" spans="1:64" ht="12.75" customHeight="1">
      <c r="A18" s="40"/>
      <c r="B18" s="43"/>
      <c r="C18" s="44" t="s">
        <v>367</v>
      </c>
      <c r="D18" s="46"/>
      <c r="E18" s="69"/>
      <c r="F18" s="73"/>
      <c r="G18" s="40"/>
      <c r="H18" s="43"/>
      <c r="I18" s="54" t="s">
        <v>198</v>
      </c>
      <c r="J18" s="46"/>
      <c r="K18" s="69"/>
      <c r="L18" s="69"/>
      <c r="M18" s="43"/>
      <c r="N18" s="40"/>
      <c r="AA18" s="33"/>
      <c r="AB18" s="33"/>
      <c r="AR18" s="37"/>
      <c r="BL18" s="37"/>
    </row>
    <row r="19" spans="1:64" ht="15">
      <c r="A19" s="40"/>
      <c r="B19" s="43"/>
      <c r="C19" s="44" t="s">
        <v>55</v>
      </c>
      <c r="D19" s="46"/>
      <c r="E19" s="68">
        <f>E20+E21+E22+E28+E29+E30+E31</f>
        <v>3983989</v>
      </c>
      <c r="F19" s="72">
        <f>+F20+F21+F22+F28+F29+F30+F31</f>
        <v>6357430</v>
      </c>
      <c r="G19" s="40"/>
      <c r="H19" s="43"/>
      <c r="I19" s="54" t="s">
        <v>200</v>
      </c>
      <c r="J19" s="46"/>
      <c r="K19" s="69">
        <v>718210</v>
      </c>
      <c r="L19" s="69">
        <v>1450274</v>
      </c>
      <c r="M19" s="43"/>
      <c r="N19" s="40"/>
      <c r="AA19" s="33"/>
      <c r="AB19" s="33"/>
      <c r="AR19" s="37"/>
      <c r="BL19" s="37"/>
    </row>
    <row r="20" spans="1:64" ht="12.75" customHeight="1">
      <c r="A20" s="40"/>
      <c r="B20" s="203"/>
      <c r="C20" s="44" t="s">
        <v>230</v>
      </c>
      <c r="D20" s="46"/>
      <c r="E20" s="69">
        <v>0</v>
      </c>
      <c r="F20" s="73">
        <v>0</v>
      </c>
      <c r="G20" s="40"/>
      <c r="H20" s="43"/>
      <c r="I20" s="54" t="s">
        <v>204</v>
      </c>
      <c r="J20" s="46"/>
      <c r="K20" s="69">
        <v>0</v>
      </c>
      <c r="L20" s="69">
        <v>0</v>
      </c>
      <c r="M20" s="43"/>
      <c r="N20" s="40"/>
      <c r="AA20" s="33"/>
      <c r="AB20" s="33"/>
      <c r="AR20" s="37"/>
      <c r="BL20" s="37"/>
    </row>
    <row r="21" spans="1:64" ht="12.75" customHeight="1">
      <c r="A21" s="40"/>
      <c r="B21" s="203"/>
      <c r="C21" s="44" t="s">
        <v>231</v>
      </c>
      <c r="D21" s="46"/>
      <c r="E21" s="256">
        <v>235606</v>
      </c>
      <c r="F21" s="251">
        <v>664007</v>
      </c>
      <c r="G21" s="40"/>
      <c r="H21" s="203"/>
      <c r="I21" s="54" t="s">
        <v>206</v>
      </c>
      <c r="J21" s="46"/>
      <c r="K21" s="69">
        <v>-2119843</v>
      </c>
      <c r="L21" s="69">
        <v>-527445</v>
      </c>
      <c r="M21" s="43"/>
      <c r="N21" s="40"/>
      <c r="AA21" s="33"/>
      <c r="AB21" s="33"/>
      <c r="AR21" s="37"/>
      <c r="BL21" s="37"/>
    </row>
    <row r="22" spans="1:64" ht="12.75" customHeight="1">
      <c r="A22" s="40"/>
      <c r="B22" s="43"/>
      <c r="C22" s="44" t="s">
        <v>240</v>
      </c>
      <c r="D22" s="46"/>
      <c r="E22" s="204">
        <f>E23+E26+E27</f>
        <v>3622103</v>
      </c>
      <c r="F22" s="205">
        <f>F23+F26+F27</f>
        <v>5325353</v>
      </c>
      <c r="G22" s="40"/>
      <c r="H22" s="43"/>
      <c r="I22" s="54" t="s">
        <v>208</v>
      </c>
      <c r="J22" s="46"/>
      <c r="K22" s="69">
        <v>0</v>
      </c>
      <c r="L22" s="69">
        <v>0</v>
      </c>
      <c r="M22" s="43"/>
      <c r="N22" s="40"/>
      <c r="AA22" s="33"/>
      <c r="AB22" s="33"/>
      <c r="AR22" s="37"/>
      <c r="BL22" s="37"/>
    </row>
    <row r="23" spans="1:64" ht="12.75" customHeight="1">
      <c r="A23" s="40"/>
      <c r="B23" s="43"/>
      <c r="C23" s="40" t="s">
        <v>241</v>
      </c>
      <c r="D23" s="46"/>
      <c r="E23" s="565">
        <f>E24+E25</f>
        <v>2005271</v>
      </c>
      <c r="F23" s="566">
        <f>F24+F25</f>
        <v>3363428</v>
      </c>
      <c r="G23" s="40"/>
      <c r="H23" s="43"/>
      <c r="I23" s="54" t="s">
        <v>211</v>
      </c>
      <c r="J23" s="46"/>
      <c r="K23" s="69"/>
      <c r="L23" s="69"/>
      <c r="M23" s="43"/>
      <c r="N23" s="40"/>
      <c r="AA23" s="33"/>
      <c r="AB23" s="33"/>
      <c r="AR23" s="37"/>
      <c r="BL23" s="37"/>
    </row>
    <row r="24" spans="1:64">
      <c r="A24" s="40"/>
      <c r="B24" s="43"/>
      <c r="C24" s="40" t="s">
        <v>243</v>
      </c>
      <c r="D24" s="46"/>
      <c r="E24" s="565">
        <v>2005271</v>
      </c>
      <c r="F24" s="566">
        <v>3363428</v>
      </c>
      <c r="G24" s="40"/>
      <c r="H24" s="43"/>
      <c r="I24" s="54" t="s">
        <v>213</v>
      </c>
      <c r="J24" s="46"/>
      <c r="K24" s="69"/>
      <c r="L24" s="69"/>
      <c r="M24" s="43"/>
      <c r="N24" s="40"/>
      <c r="AA24" s="33"/>
      <c r="AB24" s="33"/>
      <c r="AR24" s="37"/>
      <c r="BL24" s="37"/>
    </row>
    <row r="25" spans="1:64" ht="12.75" customHeight="1">
      <c r="A25" s="40"/>
      <c r="B25" s="43"/>
      <c r="C25" s="40" t="s">
        <v>244</v>
      </c>
      <c r="D25" s="46"/>
      <c r="E25" s="565"/>
      <c r="F25" s="566"/>
      <c r="G25" s="40"/>
      <c r="H25" s="43"/>
      <c r="I25" s="54" t="s">
        <v>221</v>
      </c>
      <c r="J25" s="46"/>
      <c r="K25" s="69">
        <v>0</v>
      </c>
      <c r="L25" s="69">
        <v>0</v>
      </c>
      <c r="M25" s="43"/>
      <c r="N25" s="40"/>
      <c r="AA25" s="33"/>
      <c r="AB25" s="33"/>
      <c r="AR25" s="37"/>
      <c r="BL25" s="37"/>
    </row>
    <row r="26" spans="1:64" ht="12.75" customHeight="1">
      <c r="A26" s="40"/>
      <c r="B26" s="43"/>
      <c r="C26" s="40" t="s">
        <v>368</v>
      </c>
      <c r="D26" s="46"/>
      <c r="E26" s="565">
        <v>0</v>
      </c>
      <c r="F26" s="566">
        <v>0</v>
      </c>
      <c r="G26" s="40"/>
      <c r="H26" s="43"/>
      <c r="I26" s="54" t="s">
        <v>100</v>
      </c>
      <c r="J26" s="46"/>
      <c r="K26" s="68">
        <f>K27+K28+K32+K33+K34+K35+K36</f>
        <v>1548109</v>
      </c>
      <c r="L26" s="68">
        <f>L27+L28+L32+L33+L34+L35+L36</f>
        <v>965481</v>
      </c>
      <c r="M26" s="43"/>
      <c r="N26" s="40"/>
      <c r="AA26" s="33"/>
      <c r="AB26" s="33"/>
      <c r="AR26" s="37"/>
      <c r="BL26" s="37"/>
    </row>
    <row r="27" spans="1:64">
      <c r="A27" s="40"/>
      <c r="B27" s="43"/>
      <c r="C27" s="40" t="s">
        <v>369</v>
      </c>
      <c r="D27" s="46"/>
      <c r="E27" s="565">
        <v>1616832</v>
      </c>
      <c r="F27" s="566">
        <v>1961925</v>
      </c>
      <c r="G27" s="40"/>
      <c r="H27" s="43"/>
      <c r="I27" s="54" t="s">
        <v>224</v>
      </c>
      <c r="J27" s="66"/>
      <c r="K27" s="69"/>
      <c r="L27" s="69"/>
      <c r="M27" s="43"/>
      <c r="N27" s="40"/>
      <c r="AA27" s="33"/>
      <c r="AB27" s="33"/>
      <c r="AR27" s="37"/>
      <c r="BL27" s="37"/>
    </row>
    <row r="28" spans="1:64">
      <c r="A28" s="40"/>
      <c r="B28" s="43"/>
      <c r="C28" s="44" t="s">
        <v>254</v>
      </c>
      <c r="D28" s="46"/>
      <c r="E28" s="69"/>
      <c r="F28" s="73"/>
      <c r="G28" s="40"/>
      <c r="H28" s="43"/>
      <c r="I28" s="54" t="s">
        <v>228</v>
      </c>
      <c r="J28" s="46"/>
      <c r="K28" s="69">
        <f>SUM(K29:K31)</f>
        <v>1548109</v>
      </c>
      <c r="L28" s="69">
        <f>SUM(L29:L31)</f>
        <v>965481</v>
      </c>
      <c r="M28" s="43"/>
      <c r="N28" s="40"/>
      <c r="AA28" s="33"/>
      <c r="AB28" s="33"/>
      <c r="AR28" s="37"/>
      <c r="BL28" s="37"/>
    </row>
    <row r="29" spans="1:64">
      <c r="A29" s="40"/>
      <c r="B29" s="43"/>
      <c r="C29" s="44" t="s">
        <v>257</v>
      </c>
      <c r="D29" s="46"/>
      <c r="E29" s="69"/>
      <c r="F29" s="73"/>
      <c r="G29" s="40"/>
      <c r="H29" s="43"/>
      <c r="I29" s="41" t="s">
        <v>370</v>
      </c>
      <c r="J29" s="46"/>
      <c r="K29" s="567">
        <v>1230210</v>
      </c>
      <c r="L29" s="567">
        <v>520000</v>
      </c>
      <c r="M29" s="43"/>
      <c r="N29" s="40"/>
      <c r="AA29" s="33"/>
      <c r="AB29" s="33"/>
      <c r="AR29" s="37"/>
      <c r="BL29" s="37"/>
    </row>
    <row r="30" spans="1:64" ht="12.75" customHeight="1">
      <c r="A30" s="40"/>
      <c r="B30" s="43"/>
      <c r="C30" s="44" t="s">
        <v>98</v>
      </c>
      <c r="D30" s="46"/>
      <c r="E30" s="69">
        <v>0</v>
      </c>
      <c r="F30" s="73">
        <v>4310</v>
      </c>
      <c r="G30" s="40"/>
      <c r="H30" s="43"/>
      <c r="I30" s="41" t="s">
        <v>371</v>
      </c>
      <c r="J30" s="46"/>
      <c r="K30" s="567">
        <v>317899</v>
      </c>
      <c r="L30" s="567">
        <v>445481</v>
      </c>
      <c r="M30" s="43"/>
      <c r="N30" s="40"/>
      <c r="AA30" s="33"/>
      <c r="AB30" s="33"/>
      <c r="AR30" s="37"/>
      <c r="BL30" s="37"/>
    </row>
    <row r="31" spans="1:64">
      <c r="A31" s="40"/>
      <c r="B31" s="43"/>
      <c r="C31" s="44" t="s">
        <v>260</v>
      </c>
      <c r="D31" s="46"/>
      <c r="E31" s="256">
        <v>126280</v>
      </c>
      <c r="F31" s="256">
        <v>363760</v>
      </c>
      <c r="G31" s="40"/>
      <c r="H31" s="43"/>
      <c r="I31" s="41" t="s">
        <v>372</v>
      </c>
      <c r="J31" s="46"/>
      <c r="K31" s="70">
        <v>0</v>
      </c>
      <c r="L31" s="70">
        <v>0</v>
      </c>
      <c r="M31" s="43"/>
      <c r="N31" s="40"/>
      <c r="AA31" s="33"/>
      <c r="AB31" s="33"/>
      <c r="AR31" s="37"/>
      <c r="BL31" s="37"/>
    </row>
    <row r="32" spans="1:64" ht="16.5" thickBot="1">
      <c r="A32" s="254"/>
      <c r="B32" s="40"/>
      <c r="C32" s="258" t="s">
        <v>99</v>
      </c>
      <c r="D32" s="74"/>
      <c r="E32" s="259">
        <f>+E19+E11</f>
        <v>5480396</v>
      </c>
      <c r="F32" s="76">
        <f>+F19+F11</f>
        <v>7888672</v>
      </c>
      <c r="G32" s="40"/>
      <c r="H32" s="43"/>
      <c r="I32" s="54" t="s">
        <v>232</v>
      </c>
      <c r="J32" s="46"/>
      <c r="K32" s="69">
        <v>0</v>
      </c>
      <c r="L32" s="69">
        <v>0</v>
      </c>
      <c r="M32" s="43"/>
      <c r="N32" s="40"/>
      <c r="AA32" s="33"/>
      <c r="AB32" s="33"/>
      <c r="AR32" s="37"/>
      <c r="BL32" s="37"/>
    </row>
    <row r="33" spans="1:64">
      <c r="A33" s="40"/>
      <c r="B33" s="255"/>
      <c r="C33" s="67"/>
      <c r="D33" s="40"/>
      <c r="E33" s="40"/>
      <c r="F33" s="40"/>
      <c r="G33" s="40"/>
      <c r="H33" s="43"/>
      <c r="I33" s="54" t="s">
        <v>233</v>
      </c>
      <c r="J33" s="46"/>
      <c r="K33" s="69">
        <v>0</v>
      </c>
      <c r="L33" s="69">
        <v>0</v>
      </c>
      <c r="M33" s="43"/>
      <c r="N33" s="40"/>
      <c r="AA33" s="33"/>
      <c r="AB33" s="33"/>
      <c r="AR33" s="37"/>
      <c r="BL33" s="37"/>
    </row>
    <row r="34" spans="1:64">
      <c r="A34" s="40"/>
      <c r="B34" s="40"/>
      <c r="G34" s="40"/>
      <c r="H34" s="43"/>
      <c r="I34" s="54" t="s">
        <v>95</v>
      </c>
      <c r="J34" s="46"/>
      <c r="K34" s="69">
        <v>0</v>
      </c>
      <c r="L34" s="69">
        <v>0</v>
      </c>
      <c r="M34" s="43"/>
      <c r="N34" s="40"/>
      <c r="AA34" s="33"/>
      <c r="AB34" s="33"/>
      <c r="AR34" s="37"/>
      <c r="BL34" s="37"/>
    </row>
    <row r="35" spans="1:64">
      <c r="A35" s="40"/>
      <c r="B35" s="40"/>
      <c r="G35" s="40"/>
      <c r="H35" s="43"/>
      <c r="I35" s="54" t="s">
        <v>96</v>
      </c>
      <c r="J35" s="46"/>
      <c r="K35" s="69">
        <v>0</v>
      </c>
      <c r="L35" s="69">
        <v>0</v>
      </c>
      <c r="M35" s="43"/>
      <c r="N35" s="40"/>
      <c r="AA35" s="33"/>
      <c r="AB35" s="33"/>
      <c r="AR35" s="37"/>
      <c r="BL35" s="37"/>
    </row>
    <row r="36" spans="1:64" ht="12.75" customHeight="1">
      <c r="A36" s="40"/>
      <c r="B36" s="40"/>
      <c r="D36" s="6"/>
      <c r="G36" s="40"/>
      <c r="H36" s="43"/>
      <c r="I36" s="44" t="s">
        <v>235</v>
      </c>
      <c r="J36" s="46"/>
      <c r="K36" s="69">
        <v>0</v>
      </c>
      <c r="L36" s="69">
        <v>0</v>
      </c>
      <c r="M36" s="43"/>
      <c r="N36" s="40"/>
      <c r="AA36" s="33"/>
      <c r="AB36" s="33"/>
      <c r="AR36" s="37"/>
      <c r="BL36" s="37"/>
    </row>
    <row r="37" spans="1:64" ht="15">
      <c r="A37" s="40"/>
      <c r="B37" s="40"/>
      <c r="D37" s="40"/>
      <c r="E37" s="40"/>
      <c r="F37" s="40"/>
      <c r="G37" s="40"/>
      <c r="H37" s="43"/>
      <c r="I37" s="54" t="s">
        <v>101</v>
      </c>
      <c r="J37" s="46"/>
      <c r="K37" s="68">
        <f>K38+K39+K40+K44+K45+K50+K51</f>
        <v>4007611</v>
      </c>
      <c r="L37" s="68">
        <f>L38+L39+L40+L44+L45+L50+L51</f>
        <v>4674052</v>
      </c>
      <c r="M37" s="43"/>
      <c r="N37" s="40"/>
      <c r="AA37" s="33"/>
      <c r="AB37" s="33"/>
      <c r="AR37" s="37"/>
      <c r="BL37" s="37"/>
    </row>
    <row r="38" spans="1:64">
      <c r="A38" s="40"/>
      <c r="B38" s="40"/>
      <c r="C38" s="6"/>
      <c r="G38" s="40"/>
      <c r="H38" s="43"/>
      <c r="I38" s="54" t="s">
        <v>236</v>
      </c>
      <c r="J38" s="46"/>
      <c r="K38" s="69">
        <v>0</v>
      </c>
      <c r="L38" s="69">
        <v>0</v>
      </c>
      <c r="M38" s="43"/>
      <c r="N38" s="40"/>
      <c r="AA38" s="33"/>
      <c r="AB38" s="33"/>
      <c r="AR38" s="37"/>
      <c r="BL38" s="37"/>
    </row>
    <row r="39" spans="1:64" ht="12.75" customHeight="1">
      <c r="A39" s="40"/>
      <c r="B39" s="40"/>
      <c r="G39" s="40"/>
      <c r="H39" s="43"/>
      <c r="I39" s="54" t="s">
        <v>237</v>
      </c>
      <c r="J39" s="46"/>
      <c r="K39" s="69"/>
      <c r="L39" s="69"/>
      <c r="M39" s="43"/>
      <c r="N39" s="40"/>
      <c r="AA39" s="33"/>
      <c r="AB39" s="33"/>
      <c r="AR39" s="37"/>
      <c r="BL39" s="37"/>
    </row>
    <row r="40" spans="1:64" ht="12.75" customHeight="1">
      <c r="A40" s="40"/>
      <c r="B40" s="40"/>
      <c r="G40" s="40"/>
      <c r="H40" s="43"/>
      <c r="I40" s="54" t="s">
        <v>239</v>
      </c>
      <c r="J40" s="46"/>
      <c r="K40" s="69">
        <f>K41+K42+K43</f>
        <v>2608652</v>
      </c>
      <c r="L40" s="69">
        <f>L41+L42+L43</f>
        <v>3229958</v>
      </c>
      <c r="M40" s="43"/>
      <c r="N40" s="40"/>
      <c r="AA40" s="33"/>
      <c r="AB40" s="33"/>
      <c r="AR40" s="37"/>
      <c r="BL40" s="37"/>
    </row>
    <row r="41" spans="1:64">
      <c r="A41" s="40"/>
      <c r="B41" s="40"/>
      <c r="G41" s="40"/>
      <c r="H41" s="43"/>
      <c r="I41" s="41" t="s">
        <v>554</v>
      </c>
      <c r="J41" s="46"/>
      <c r="K41" s="567">
        <v>1292231</v>
      </c>
      <c r="L41" s="567">
        <v>1935898</v>
      </c>
      <c r="M41" s="43"/>
      <c r="N41" s="40"/>
      <c r="AA41" s="33"/>
      <c r="AB41" s="33"/>
      <c r="AR41" s="37"/>
      <c r="BL41" s="37"/>
    </row>
    <row r="42" spans="1:64">
      <c r="A42" s="40"/>
      <c r="B42" s="40"/>
      <c r="G42" s="40"/>
      <c r="H42" s="43"/>
      <c r="I42" s="41" t="s">
        <v>555</v>
      </c>
      <c r="J42" s="46"/>
      <c r="K42" s="567">
        <v>130248</v>
      </c>
      <c r="L42" s="567">
        <v>131952</v>
      </c>
      <c r="M42" s="43"/>
      <c r="N42" s="40"/>
      <c r="AA42" s="33"/>
      <c r="AB42" s="33"/>
      <c r="AR42" s="37"/>
      <c r="BL42" s="37"/>
    </row>
    <row r="43" spans="1:64">
      <c r="A43" s="40"/>
      <c r="B43" s="40"/>
      <c r="G43" s="40"/>
      <c r="H43" s="43"/>
      <c r="I43" s="41" t="s">
        <v>556</v>
      </c>
      <c r="J43" s="46"/>
      <c r="K43" s="567">
        <v>1186173</v>
      </c>
      <c r="L43" s="567">
        <v>1162108</v>
      </c>
      <c r="M43" s="43"/>
      <c r="N43" s="40"/>
      <c r="AA43" s="33"/>
      <c r="AB43" s="33"/>
      <c r="AR43" s="37"/>
      <c r="BL43" s="37"/>
    </row>
    <row r="44" spans="1:64">
      <c r="A44" s="40"/>
      <c r="B44" s="40"/>
      <c r="G44" s="40"/>
      <c r="H44" s="43"/>
      <c r="I44" s="54" t="s">
        <v>245</v>
      </c>
      <c r="J44" s="46"/>
      <c r="K44" s="69"/>
      <c r="L44" s="69"/>
      <c r="M44" s="43"/>
      <c r="N44" s="40"/>
      <c r="AA44" s="33"/>
      <c r="AB44" s="33"/>
      <c r="AR44" s="37"/>
      <c r="BL44" s="37"/>
    </row>
    <row r="45" spans="1:64">
      <c r="A45" s="40"/>
      <c r="B45" s="40"/>
      <c r="G45" s="40"/>
      <c r="H45" s="43"/>
      <c r="I45" s="54" t="s">
        <v>247</v>
      </c>
      <c r="J45" s="46"/>
      <c r="K45" s="69">
        <f>K46+K49</f>
        <v>1308879</v>
      </c>
      <c r="L45" s="69">
        <f>L46+L49</f>
        <v>1363388</v>
      </c>
      <c r="M45" s="43"/>
      <c r="N45" s="40"/>
      <c r="AA45" s="33"/>
      <c r="AB45" s="33"/>
      <c r="AR45" s="37"/>
      <c r="BL45" s="37"/>
    </row>
    <row r="46" spans="1:64">
      <c r="A46" s="40"/>
      <c r="B46" s="40"/>
      <c r="G46" s="40"/>
      <c r="H46" s="43"/>
      <c r="I46" s="40" t="s">
        <v>249</v>
      </c>
      <c r="J46" s="46"/>
      <c r="K46" s="70">
        <f>K47+K48</f>
        <v>1162115</v>
      </c>
      <c r="L46" s="70">
        <f>L47+L48</f>
        <v>1160141</v>
      </c>
      <c r="M46" s="43"/>
      <c r="N46" s="40"/>
      <c r="AA46" s="33"/>
      <c r="AB46" s="33"/>
      <c r="AR46" s="37"/>
      <c r="BL46" s="37"/>
    </row>
    <row r="47" spans="1:64">
      <c r="A47" s="40"/>
      <c r="B47" s="40"/>
      <c r="G47" s="40"/>
      <c r="H47" s="43"/>
      <c r="I47" s="40" t="s">
        <v>251</v>
      </c>
      <c r="J47" s="46"/>
      <c r="K47" s="70">
        <v>0</v>
      </c>
      <c r="L47" s="70">
        <v>0</v>
      </c>
      <c r="M47" s="43"/>
      <c r="N47" s="40"/>
      <c r="AA47" s="33"/>
      <c r="AB47" s="33"/>
      <c r="AR47" s="37"/>
      <c r="BL47" s="37"/>
    </row>
    <row r="48" spans="1:64">
      <c r="A48" s="40"/>
      <c r="B48" s="40"/>
      <c r="G48" s="40"/>
      <c r="H48" s="43"/>
      <c r="I48" s="41" t="s">
        <v>253</v>
      </c>
      <c r="J48" s="46"/>
      <c r="K48" s="567">
        <v>1162115</v>
      </c>
      <c r="L48" s="567">
        <v>1160141</v>
      </c>
      <c r="M48" s="43"/>
      <c r="N48" s="40"/>
      <c r="AA48" s="33"/>
      <c r="AB48" s="33"/>
      <c r="AR48" s="37"/>
      <c r="BL48" s="37"/>
    </row>
    <row r="49" spans="1:64">
      <c r="A49" s="40"/>
      <c r="B49" s="40"/>
      <c r="E49" s="6"/>
      <c r="G49" s="40"/>
      <c r="H49" s="43"/>
      <c r="I49" s="41" t="s">
        <v>373</v>
      </c>
      <c r="J49" s="46"/>
      <c r="K49" s="567">
        <v>146764</v>
      </c>
      <c r="L49" s="567">
        <v>203247</v>
      </c>
      <c r="M49" s="43"/>
      <c r="N49" s="40"/>
      <c r="AA49" s="33"/>
      <c r="AB49" s="33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64">
      <c r="A50" s="40"/>
      <c r="B50" s="40"/>
      <c r="G50" s="40"/>
      <c r="H50" s="43"/>
      <c r="I50" s="44" t="s">
        <v>256</v>
      </c>
      <c r="J50" s="46"/>
      <c r="K50" s="69">
        <v>90080</v>
      </c>
      <c r="L50" s="69">
        <v>80706</v>
      </c>
      <c r="M50" s="43"/>
      <c r="N50" s="40"/>
      <c r="AA50" s="33"/>
      <c r="AB50" s="33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4">
      <c r="A51" s="40"/>
      <c r="B51" s="40"/>
      <c r="G51" s="40"/>
      <c r="H51" s="43"/>
      <c r="I51" s="44" t="s">
        <v>258</v>
      </c>
      <c r="J51" s="46"/>
      <c r="K51" s="69">
        <v>0</v>
      </c>
      <c r="L51" s="69">
        <v>0</v>
      </c>
      <c r="M51" s="43"/>
      <c r="N51" s="40"/>
      <c r="AA51" s="33"/>
      <c r="AB51" s="33"/>
    </row>
    <row r="52" spans="1:64" ht="16.5" thickBot="1">
      <c r="A52" s="40"/>
      <c r="B52" s="40"/>
      <c r="G52" s="40"/>
      <c r="H52" s="49"/>
      <c r="I52" s="258" t="s">
        <v>259</v>
      </c>
      <c r="J52" s="74"/>
      <c r="K52" s="75">
        <f>+K37+K26+K11</f>
        <v>5480394</v>
      </c>
      <c r="L52" s="75">
        <f>+L37+L26+L11</f>
        <v>7888669</v>
      </c>
      <c r="M52" s="43"/>
      <c r="N52" s="40"/>
      <c r="AA52" s="33"/>
      <c r="AB52" s="33"/>
    </row>
    <row r="53" spans="1:64">
      <c r="A53" s="40"/>
      <c r="B53" s="40"/>
      <c r="G53" s="40"/>
      <c r="H53" s="40"/>
      <c r="M53" s="33"/>
      <c r="N53" s="40"/>
      <c r="AA53" s="33"/>
      <c r="AB53" s="33"/>
    </row>
    <row r="54" spans="1:64">
      <c r="A54" s="40"/>
      <c r="B54" s="40"/>
      <c r="G54" s="40"/>
      <c r="H54" s="40"/>
      <c r="I54" s="40"/>
      <c r="J54" s="40"/>
      <c r="K54" s="40"/>
      <c r="L54" s="40"/>
      <c r="M54" s="33"/>
      <c r="N54" s="40"/>
      <c r="AA54" s="33"/>
      <c r="AB54" s="33"/>
    </row>
    <row r="55" spans="1:64">
      <c r="A55" s="40"/>
      <c r="B55" s="40"/>
      <c r="G55" s="40"/>
      <c r="H55" s="40"/>
      <c r="I55" s="40"/>
      <c r="J55" s="40"/>
      <c r="K55" s="40"/>
      <c r="L55" s="40"/>
      <c r="M55" s="33"/>
      <c r="N55" s="40"/>
      <c r="AA55" s="33"/>
      <c r="AB55" s="33"/>
    </row>
    <row r="56" spans="1:64">
      <c r="A56" s="40"/>
      <c r="B56" s="40"/>
      <c r="G56" s="40"/>
      <c r="H56" s="40"/>
      <c r="I56" s="40"/>
      <c r="J56" s="40"/>
      <c r="K56" s="40"/>
      <c r="L56" s="40"/>
      <c r="M56" s="33"/>
      <c r="N56" s="40"/>
      <c r="AA56" s="33"/>
      <c r="AB56" s="33"/>
    </row>
    <row r="57" spans="1:64">
      <c r="A57" s="40"/>
      <c r="B57" s="40"/>
      <c r="G57" s="40"/>
      <c r="H57" s="40"/>
      <c r="I57" s="40"/>
      <c r="J57" s="40"/>
      <c r="K57" s="40"/>
      <c r="L57" s="40"/>
      <c r="M57" s="33"/>
      <c r="N57" s="40"/>
      <c r="AA57" s="33"/>
      <c r="AB57" s="33"/>
    </row>
    <row r="58" spans="1:64">
      <c r="A58" s="40"/>
      <c r="B58" s="40"/>
      <c r="G58" s="40"/>
      <c r="H58" s="40"/>
      <c r="I58" s="40"/>
      <c r="J58" s="40"/>
      <c r="K58" s="40"/>
      <c r="L58" s="40"/>
      <c r="M58" s="33"/>
      <c r="N58" s="40"/>
      <c r="AA58" s="33"/>
      <c r="AB58" s="33"/>
    </row>
    <row r="59" spans="1:64">
      <c r="A59" s="40"/>
      <c r="B59" s="40"/>
      <c r="G59" s="40"/>
      <c r="H59" s="40"/>
      <c r="I59" s="40"/>
      <c r="J59" s="40"/>
      <c r="K59" s="40"/>
      <c r="L59" s="40"/>
      <c r="M59" s="33"/>
      <c r="N59" s="40"/>
      <c r="AA59" s="33"/>
      <c r="AB59" s="33"/>
    </row>
    <row r="60" spans="1:64">
      <c r="A60" s="40"/>
      <c r="B60" s="40"/>
      <c r="G60" s="40"/>
      <c r="H60" s="40"/>
      <c r="I60" s="40"/>
      <c r="J60" s="40"/>
      <c r="K60" s="40"/>
      <c r="L60" s="40"/>
      <c r="M60" s="33"/>
      <c r="N60" s="40"/>
      <c r="AA60" s="33"/>
      <c r="AB60" s="33"/>
    </row>
    <row r="61" spans="1:64">
      <c r="A61" s="40"/>
      <c r="B61" s="40"/>
      <c r="G61" s="40"/>
      <c r="H61" s="40"/>
      <c r="I61" s="33"/>
      <c r="J61" s="33"/>
      <c r="K61" s="33"/>
      <c r="L61" s="33"/>
      <c r="M61" s="33"/>
      <c r="N61" s="40"/>
      <c r="AA61" s="33"/>
      <c r="AB61" s="33"/>
    </row>
    <row r="62" spans="1:64">
      <c r="A62" s="40"/>
      <c r="B62" s="40"/>
      <c r="G62" s="40"/>
      <c r="H62" s="40"/>
      <c r="M62" s="33"/>
      <c r="N62" s="40"/>
      <c r="AA62" s="33"/>
      <c r="AB62" s="33"/>
    </row>
    <row r="63" spans="1:64">
      <c r="A63" s="40"/>
      <c r="B63" s="40"/>
      <c r="G63" s="40"/>
      <c r="H63" s="40"/>
      <c r="M63" s="33"/>
      <c r="N63" s="40"/>
      <c r="AA63" s="33"/>
      <c r="AB63" s="33"/>
    </row>
    <row r="64" spans="1:64">
      <c r="A64" s="40"/>
      <c r="B64" s="40"/>
      <c r="G64" s="40"/>
      <c r="H64" s="40"/>
      <c r="M64" s="33"/>
      <c r="N64" s="40"/>
      <c r="AA64" s="33"/>
      <c r="AB64" s="33"/>
    </row>
    <row r="65" spans="1:42">
      <c r="A65" s="40"/>
      <c r="B65" s="40"/>
      <c r="G65" s="40"/>
      <c r="H65" s="40"/>
      <c r="I65" s="33"/>
      <c r="J65" s="33"/>
      <c r="K65" s="33"/>
      <c r="L65" s="33"/>
      <c r="M65" s="33"/>
      <c r="N65" s="40"/>
      <c r="AA65" s="33"/>
      <c r="AB65" s="33"/>
    </row>
    <row r="66" spans="1:42">
      <c r="A66" s="40"/>
      <c r="B66" s="40"/>
      <c r="G66" s="40"/>
      <c r="H66" s="40"/>
      <c r="M66" s="33"/>
      <c r="N66" s="40"/>
      <c r="AA66" s="33"/>
      <c r="AB66" s="33"/>
    </row>
    <row r="67" spans="1:42">
      <c r="A67" s="40"/>
      <c r="B67" s="40"/>
      <c r="G67" s="40"/>
      <c r="H67" s="40"/>
      <c r="M67" s="33"/>
      <c r="N67" s="40"/>
      <c r="AA67" s="33"/>
      <c r="AB67" s="33"/>
    </row>
    <row r="68" spans="1:42">
      <c r="A68" s="40"/>
      <c r="B68" s="40"/>
      <c r="C68" s="6"/>
      <c r="G68" s="40"/>
      <c r="H68" s="40"/>
      <c r="M68" s="33"/>
      <c r="N68" s="40"/>
      <c r="AA68" s="33"/>
      <c r="AB68" s="33"/>
    </row>
    <row r="69" spans="1:42">
      <c r="A69" s="40"/>
      <c r="B69" s="40"/>
      <c r="C69" s="6"/>
      <c r="G69" s="40"/>
      <c r="H69" s="40"/>
      <c r="M69" s="33"/>
      <c r="N69" s="40"/>
      <c r="AA69" s="33"/>
      <c r="AB69" s="33"/>
    </row>
    <row r="70" spans="1:42">
      <c r="A70" s="40"/>
      <c r="B70" s="40"/>
      <c r="C70" s="40"/>
      <c r="G70" s="40"/>
      <c r="H70" s="40"/>
      <c r="M70" s="33"/>
      <c r="N70" s="40"/>
      <c r="AA70" s="33"/>
      <c r="AB70" s="33"/>
    </row>
    <row r="71" spans="1:42">
      <c r="A71" s="40"/>
      <c r="B71" s="40"/>
      <c r="G71" s="40"/>
      <c r="H71" s="40"/>
      <c r="M71" s="33"/>
      <c r="N71" s="40"/>
      <c r="AA71" s="33"/>
      <c r="AB71" s="33"/>
    </row>
    <row r="72" spans="1:42">
      <c r="A72" s="40"/>
      <c r="B72" s="40"/>
      <c r="G72" s="40"/>
      <c r="H72" s="40"/>
      <c r="M72" s="33"/>
      <c r="N72" s="40"/>
      <c r="AA72" s="33"/>
      <c r="AB72" s="33"/>
    </row>
    <row r="73" spans="1:42">
      <c r="A73" s="40"/>
      <c r="B73" s="40"/>
      <c r="G73" s="40"/>
      <c r="H73" s="40"/>
      <c r="M73" s="33"/>
      <c r="N73" s="40"/>
      <c r="AA73" s="33"/>
      <c r="AB73" s="33"/>
    </row>
    <row r="74" spans="1:42">
      <c r="A74" s="40"/>
      <c r="B74" s="40"/>
      <c r="G74" s="40"/>
      <c r="H74" s="40"/>
      <c r="M74" s="33"/>
      <c r="N74" s="40"/>
      <c r="AA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1:42">
      <c r="A75" s="40"/>
      <c r="B75" s="40"/>
      <c r="G75" s="40"/>
      <c r="H75" s="40"/>
      <c r="M75" s="33"/>
      <c r="N75" s="40"/>
      <c r="AA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</row>
    <row r="76" spans="1:42">
      <c r="A76" s="40"/>
      <c r="B76" s="40"/>
      <c r="G76" s="40"/>
      <c r="H76" s="40"/>
      <c r="M76" s="33"/>
      <c r="N76" s="40"/>
      <c r="AA76" s="33"/>
    </row>
    <row r="77" spans="1:42">
      <c r="A77" s="40"/>
      <c r="B77" s="40"/>
      <c r="G77" s="40"/>
      <c r="H77" s="40"/>
      <c r="M77" s="33"/>
      <c r="N77" s="40"/>
      <c r="AA77" s="33"/>
    </row>
    <row r="78" spans="1:42">
      <c r="A78" s="40"/>
      <c r="B78" s="40"/>
      <c r="G78" s="40"/>
      <c r="H78" s="40"/>
      <c r="M78" s="33"/>
      <c r="N78" s="40"/>
      <c r="AA78" s="33"/>
    </row>
    <row r="79" spans="1:42">
      <c r="A79" s="40"/>
      <c r="B79" s="40"/>
      <c r="G79" s="40"/>
      <c r="H79" s="40"/>
      <c r="M79" s="33"/>
      <c r="N79" s="40"/>
      <c r="AA79" s="33"/>
    </row>
    <row r="80" spans="1:42">
      <c r="A80" s="40"/>
      <c r="B80" s="40"/>
      <c r="G80" s="40"/>
      <c r="H80" s="6"/>
      <c r="M80" s="33"/>
      <c r="N80" s="40"/>
      <c r="AA80" s="33"/>
    </row>
    <row r="81" spans="1:27">
      <c r="A81" s="40"/>
      <c r="B81" s="40"/>
      <c r="G81" s="40"/>
      <c r="H81" s="40"/>
      <c r="M81" s="33"/>
      <c r="N81" s="40"/>
      <c r="O81" s="6"/>
      <c r="AA81" s="33"/>
    </row>
    <row r="82" spans="1:27">
      <c r="A82" s="40"/>
      <c r="B82" s="40"/>
      <c r="G82" s="40"/>
      <c r="H82" s="40"/>
      <c r="M82" s="33"/>
      <c r="N82" s="40"/>
      <c r="O82" s="6"/>
      <c r="AA82" s="33"/>
    </row>
    <row r="83" spans="1:27">
      <c r="A83" s="40"/>
      <c r="B83" s="40"/>
      <c r="G83" s="40"/>
      <c r="H83" s="40"/>
      <c r="M83" s="33"/>
      <c r="N83" s="40"/>
      <c r="O83" s="6"/>
      <c r="AA83" s="40"/>
    </row>
    <row r="84" spans="1:27">
      <c r="A84" s="40"/>
      <c r="B84" s="40"/>
      <c r="G84" s="40"/>
      <c r="H84" s="40"/>
      <c r="M84" s="33"/>
      <c r="N84" s="40"/>
      <c r="O84" s="6"/>
      <c r="AA84" s="40"/>
    </row>
    <row r="85" spans="1:27">
      <c r="A85" s="40"/>
      <c r="B85" s="40"/>
      <c r="G85" s="40"/>
      <c r="H85" s="40"/>
      <c r="M85" s="33"/>
      <c r="N85" s="40"/>
      <c r="O85" s="6"/>
      <c r="AA85" s="33"/>
    </row>
    <row r="86" spans="1:27">
      <c r="A86" s="40"/>
      <c r="B86" s="40"/>
      <c r="G86" s="40"/>
      <c r="H86" s="40"/>
      <c r="M86" s="33"/>
      <c r="N86" s="33"/>
      <c r="AA86" s="33"/>
    </row>
    <row r="87" spans="1:27">
      <c r="A87" s="40"/>
      <c r="G87" s="40"/>
      <c r="H87" s="40"/>
      <c r="M87" s="33"/>
      <c r="N87" s="33"/>
      <c r="AA87" s="33"/>
    </row>
    <row r="88" spans="1:27">
      <c r="A88" s="40"/>
      <c r="G88" s="40"/>
      <c r="H88" s="33"/>
      <c r="M88" s="33"/>
      <c r="N88" s="33"/>
      <c r="AA88" s="33"/>
    </row>
    <row r="92" spans="1:27">
      <c r="A92" s="40"/>
      <c r="G92" s="40"/>
      <c r="H92" s="33"/>
      <c r="M92" s="33"/>
      <c r="N92" s="33"/>
      <c r="O92" s="33"/>
      <c r="P92" s="33"/>
      <c r="Q92" s="33"/>
      <c r="R92" s="33"/>
      <c r="S92" s="33"/>
      <c r="T92" s="35"/>
      <c r="U92" s="33"/>
      <c r="V92" s="33"/>
      <c r="W92" s="33"/>
      <c r="X92" s="33"/>
      <c r="Y92" s="33"/>
      <c r="Z92" s="33"/>
      <c r="AA92" s="33"/>
    </row>
  </sheetData>
  <mergeCells count="13">
    <mergeCell ref="H1:L1"/>
    <mergeCell ref="AC1:AP1"/>
    <mergeCell ref="AS1:BK1"/>
    <mergeCell ref="A2:F2"/>
    <mergeCell ref="H2:L2"/>
    <mergeCell ref="K9:K10"/>
    <mergeCell ref="L9:L10"/>
    <mergeCell ref="B9:C10"/>
    <mergeCell ref="D9:D10"/>
    <mergeCell ref="H9:I10"/>
    <mergeCell ref="J9:J10"/>
    <mergeCell ref="E9:E10"/>
    <mergeCell ref="F9:F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74"/>
  <sheetViews>
    <sheetView showGridLines="0" showZeros="0" topLeftCell="A13" workbookViewId="0">
      <selection activeCell="G16" sqref="G16"/>
    </sheetView>
  </sheetViews>
  <sheetFormatPr baseColWidth="10" defaultRowHeight="12.75"/>
  <cols>
    <col min="1" max="1" width="3.7109375" customWidth="1"/>
    <col min="2" max="2" width="83.42578125" customWidth="1"/>
    <col min="4" max="4" width="16.5703125" customWidth="1"/>
    <col min="5" max="5" width="17" customWidth="1"/>
  </cols>
  <sheetData>
    <row r="1" spans="1:7">
      <c r="B1" s="33"/>
      <c r="C1" s="38"/>
      <c r="D1" s="33"/>
      <c r="G1" s="6"/>
    </row>
    <row r="2" spans="1:7" ht="23.25">
      <c r="B2" s="635" t="s">
        <v>375</v>
      </c>
      <c r="C2" s="635"/>
      <c r="D2" s="635"/>
      <c r="E2" s="635"/>
      <c r="F2" s="77"/>
    </row>
    <row r="4" spans="1:7">
      <c r="B4" s="40"/>
      <c r="C4" s="40"/>
      <c r="D4" s="45"/>
    </row>
    <row r="5" spans="1:7">
      <c r="B5" s="44"/>
      <c r="C5" s="40"/>
      <c r="D5" s="47"/>
    </row>
    <row r="6" spans="1:7">
      <c r="B6" s="44" t="s">
        <v>263</v>
      </c>
      <c r="C6" s="40"/>
      <c r="D6" s="47"/>
    </row>
    <row r="7" spans="1:7">
      <c r="B7" s="40"/>
      <c r="C7" s="40"/>
      <c r="D7" s="47"/>
    </row>
    <row r="8" spans="1:7" ht="13.5" thickBot="1">
      <c r="B8" s="253"/>
      <c r="C8" s="253"/>
      <c r="D8" s="264"/>
      <c r="E8" s="252"/>
    </row>
    <row r="9" spans="1:7" ht="12.75" customHeight="1">
      <c r="A9" s="78"/>
      <c r="B9" s="637" t="s">
        <v>161</v>
      </c>
      <c r="C9" s="639" t="s">
        <v>262</v>
      </c>
      <c r="D9" s="639" t="s">
        <v>365</v>
      </c>
      <c r="E9" s="641" t="s">
        <v>366</v>
      </c>
    </row>
    <row r="10" spans="1:7" ht="25.5" customHeight="1">
      <c r="A10" s="78"/>
      <c r="B10" s="638"/>
      <c r="C10" s="640"/>
      <c r="D10" s="640"/>
      <c r="E10" s="634"/>
    </row>
    <row r="11" spans="1:7">
      <c r="A11" s="78"/>
      <c r="B11" s="44" t="s">
        <v>175</v>
      </c>
      <c r="C11" s="46"/>
      <c r="D11" s="53">
        <v>8809912</v>
      </c>
      <c r="E11" s="260">
        <v>10630700</v>
      </c>
    </row>
    <row r="12" spans="1:7">
      <c r="A12" s="78"/>
      <c r="B12" s="44" t="s">
        <v>182</v>
      </c>
      <c r="C12" s="46"/>
      <c r="D12" s="53">
        <v>-428401</v>
      </c>
      <c r="E12" s="260">
        <v>392977</v>
      </c>
    </row>
    <row r="13" spans="1:7">
      <c r="A13" s="78"/>
      <c r="B13" s="44" t="s">
        <v>184</v>
      </c>
      <c r="C13" s="46"/>
      <c r="D13" s="53">
        <v>0</v>
      </c>
      <c r="E13" s="260">
        <v>0</v>
      </c>
    </row>
    <row r="14" spans="1:7">
      <c r="A14" s="78"/>
      <c r="B14" s="44" t="s">
        <v>187</v>
      </c>
      <c r="C14" s="46"/>
      <c r="D14" s="53">
        <v>-7382565</v>
      </c>
      <c r="E14" s="260">
        <v>-9300671</v>
      </c>
    </row>
    <row r="15" spans="1:7">
      <c r="A15" s="78"/>
      <c r="B15" s="44" t="s">
        <v>201</v>
      </c>
      <c r="C15" s="46"/>
      <c r="D15" s="53">
        <v>2681</v>
      </c>
      <c r="E15" s="260">
        <v>1718</v>
      </c>
    </row>
    <row r="16" spans="1:7">
      <c r="A16" s="78"/>
      <c r="B16" s="44" t="s">
        <v>205</v>
      </c>
      <c r="C16" s="46"/>
      <c r="D16" s="53">
        <v>-1195095</v>
      </c>
      <c r="E16" s="260">
        <v>-1279187</v>
      </c>
    </row>
    <row r="17" spans="1:5">
      <c r="A17" s="78"/>
      <c r="B17" s="44" t="s">
        <v>214</v>
      </c>
      <c r="C17" s="46"/>
      <c r="D17" s="53">
        <v>-1578631</v>
      </c>
      <c r="E17" s="260">
        <v>-964301</v>
      </c>
    </row>
    <row r="18" spans="1:5">
      <c r="A18" s="78"/>
      <c r="B18" s="84" t="s">
        <v>219</v>
      </c>
      <c r="C18" s="46"/>
      <c r="D18" s="53">
        <v>-167971</v>
      </c>
      <c r="E18" s="260">
        <v>-190405</v>
      </c>
    </row>
    <row r="19" spans="1:5">
      <c r="A19" s="78"/>
      <c r="B19" s="265" t="s">
        <v>222</v>
      </c>
      <c r="C19" s="46"/>
      <c r="D19" s="53">
        <v>0</v>
      </c>
      <c r="E19" s="260">
        <v>0</v>
      </c>
    </row>
    <row r="20" spans="1:5">
      <c r="A20" s="78"/>
      <c r="B20" s="84" t="s">
        <v>223</v>
      </c>
      <c r="C20" s="46"/>
      <c r="D20" s="53">
        <v>0</v>
      </c>
      <c r="E20" s="260">
        <v>10155</v>
      </c>
    </row>
    <row r="21" spans="1:5">
      <c r="A21" s="78"/>
      <c r="B21" s="84" t="s">
        <v>225</v>
      </c>
      <c r="C21" s="46"/>
      <c r="D21" s="53">
        <v>-2094</v>
      </c>
      <c r="E21" s="260">
        <v>765</v>
      </c>
    </row>
    <row r="22" spans="1:5">
      <c r="A22" s="78"/>
      <c r="B22" s="84" t="s">
        <v>226</v>
      </c>
      <c r="C22" s="46"/>
      <c r="D22" s="53"/>
      <c r="E22" s="260"/>
    </row>
    <row r="23" spans="1:5">
      <c r="A23" s="78"/>
      <c r="B23" s="44" t="s">
        <v>227</v>
      </c>
      <c r="C23" s="46"/>
      <c r="D23" s="222">
        <v>6127</v>
      </c>
      <c r="E23" s="261">
        <v>-8979</v>
      </c>
    </row>
    <row r="24" spans="1:5">
      <c r="A24" s="78"/>
      <c r="B24" s="44" t="s">
        <v>378</v>
      </c>
      <c r="C24" s="46"/>
      <c r="D24" s="222">
        <f>SUM(D11:D23)</f>
        <v>-1936037</v>
      </c>
      <c r="E24" s="261">
        <f>SUM(E11:E23)</f>
        <v>-707228</v>
      </c>
    </row>
    <row r="25" spans="1:5">
      <c r="A25" s="78"/>
      <c r="B25" s="44" t="s">
        <v>229</v>
      </c>
      <c r="C25" s="46"/>
      <c r="D25" s="222">
        <f>D26+D27</f>
        <v>55038</v>
      </c>
      <c r="E25" s="261">
        <f>E26+E27</f>
        <v>66126</v>
      </c>
    </row>
    <row r="26" spans="1:5">
      <c r="A26" s="78"/>
      <c r="B26" s="568" t="s">
        <v>580</v>
      </c>
      <c r="C26" s="46"/>
      <c r="D26" s="223"/>
      <c r="E26" s="262"/>
    </row>
    <row r="27" spans="1:5">
      <c r="A27" s="78"/>
      <c r="B27" s="71" t="s">
        <v>376</v>
      </c>
      <c r="C27" s="46"/>
      <c r="D27" s="569">
        <v>55038</v>
      </c>
      <c r="E27" s="570">
        <v>66126</v>
      </c>
    </row>
    <row r="28" spans="1:5">
      <c r="A28" s="78"/>
      <c r="B28" s="44" t="s">
        <v>234</v>
      </c>
      <c r="C28" s="46"/>
      <c r="D28" s="53">
        <v>-238846</v>
      </c>
      <c r="E28" s="260">
        <v>-90963</v>
      </c>
    </row>
    <row r="29" spans="1:5">
      <c r="A29" s="78"/>
      <c r="B29" s="44" t="s">
        <v>238</v>
      </c>
      <c r="C29" s="46"/>
      <c r="D29" s="53"/>
      <c r="E29" s="260"/>
    </row>
    <row r="30" spans="1:5">
      <c r="A30" s="78"/>
      <c r="B30" s="44" t="s">
        <v>242</v>
      </c>
      <c r="C30" s="46"/>
      <c r="D30" s="53">
        <v>0</v>
      </c>
      <c r="E30" s="260">
        <v>0</v>
      </c>
    </row>
    <row r="31" spans="1:5">
      <c r="A31" s="78"/>
      <c r="B31" s="44" t="s">
        <v>305</v>
      </c>
      <c r="C31" s="46"/>
      <c r="D31" s="53"/>
      <c r="E31" s="260"/>
    </row>
    <row r="32" spans="1:5">
      <c r="A32" s="78"/>
      <c r="B32" s="266" t="s">
        <v>246</v>
      </c>
      <c r="C32" s="46"/>
      <c r="D32" s="53">
        <f>D33+D34+D35</f>
        <v>0</v>
      </c>
      <c r="E32" s="260">
        <f>E33+E34+E35</f>
        <v>0</v>
      </c>
    </row>
    <row r="33" spans="1:5">
      <c r="A33" s="78"/>
      <c r="B33" s="71" t="s">
        <v>248</v>
      </c>
      <c r="C33" s="46"/>
      <c r="D33" s="55">
        <v>0</v>
      </c>
      <c r="E33" s="263">
        <v>0</v>
      </c>
    </row>
    <row r="34" spans="1:5">
      <c r="A34" s="78"/>
      <c r="B34" s="71" t="s">
        <v>250</v>
      </c>
      <c r="C34" s="46"/>
      <c r="D34" s="55">
        <v>0</v>
      </c>
      <c r="E34" s="263">
        <v>0</v>
      </c>
    </row>
    <row r="35" spans="1:5">
      <c r="A35" s="78"/>
      <c r="B35" s="71" t="s">
        <v>252</v>
      </c>
      <c r="C35" s="46"/>
      <c r="D35" s="55">
        <v>0</v>
      </c>
      <c r="E35" s="263">
        <v>0</v>
      </c>
    </row>
    <row r="36" spans="1:5">
      <c r="A36" s="78"/>
      <c r="B36" s="44" t="s">
        <v>377</v>
      </c>
      <c r="C36" s="46"/>
      <c r="D36" s="53">
        <f>+D25+D28+D29+D30+D31+D32</f>
        <v>-183808</v>
      </c>
      <c r="E36" s="53">
        <f>+E25+E28+E29+E30+E31+E32</f>
        <v>-24837</v>
      </c>
    </row>
    <row r="37" spans="1:5">
      <c r="A37" s="78"/>
      <c r="B37" s="44" t="s">
        <v>380</v>
      </c>
      <c r="C37" s="46"/>
      <c r="D37" s="53">
        <f>D36+D24</f>
        <v>-2119845</v>
      </c>
      <c r="E37" s="260">
        <f>E36+E24</f>
        <v>-732065</v>
      </c>
    </row>
    <row r="38" spans="1:5">
      <c r="A38" s="78"/>
      <c r="B38" s="44" t="s">
        <v>255</v>
      </c>
      <c r="C38" s="46"/>
      <c r="D38" s="53"/>
      <c r="E38" s="268">
        <v>204619</v>
      </c>
    </row>
    <row r="39" spans="1:5" ht="13.5" thickBot="1">
      <c r="A39" s="78"/>
      <c r="B39" s="267" t="s">
        <v>379</v>
      </c>
      <c r="C39" s="257"/>
      <c r="D39" s="338">
        <f>D37+D38</f>
        <v>-2119845</v>
      </c>
      <c r="E39" s="339">
        <f>E37+E38</f>
        <v>-527446</v>
      </c>
    </row>
    <row r="41" spans="1:5">
      <c r="B41" s="6"/>
    </row>
    <row r="43" spans="1:5">
      <c r="E43" s="6"/>
    </row>
    <row r="45" spans="1:5">
      <c r="B45" s="6"/>
    </row>
    <row r="46" spans="1:5">
      <c r="B46" s="6"/>
    </row>
    <row r="74" ht="12.75" customHeight="1"/>
  </sheetData>
  <mergeCells count="5">
    <mergeCell ref="B2:E2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"/>
  <sheetViews>
    <sheetView showGridLines="0" showZeros="0" topLeftCell="A4" workbookViewId="0">
      <selection activeCell="G18" sqref="G18"/>
    </sheetView>
  </sheetViews>
  <sheetFormatPr baseColWidth="10" defaultRowHeight="12.75"/>
  <cols>
    <col min="1" max="1" width="4.140625" style="80" customWidth="1"/>
    <col min="2" max="2" width="2.140625" style="80" customWidth="1"/>
    <col min="3" max="3" width="60.7109375" style="80" customWidth="1"/>
    <col min="4" max="4" width="11.42578125" style="80"/>
    <col min="5" max="5" width="13.85546875" style="80" customWidth="1"/>
    <col min="6" max="6" width="14" style="80" customWidth="1"/>
    <col min="7" max="16384" width="11.42578125" style="80"/>
  </cols>
  <sheetData>
    <row r="1" spans="1:6">
      <c r="A1" s="79"/>
    </row>
    <row r="2" spans="1:6" ht="23.25">
      <c r="A2" s="81"/>
      <c r="B2" s="644" t="s">
        <v>264</v>
      </c>
      <c r="C2" s="644"/>
      <c r="D2" s="644"/>
      <c r="E2" s="644"/>
      <c r="F2" s="644"/>
    </row>
    <row r="3" spans="1:6">
      <c r="A3" s="81"/>
      <c r="B3" s="82"/>
      <c r="C3" s="82"/>
      <c r="D3" s="83"/>
      <c r="E3" s="82"/>
      <c r="F3" s="82"/>
    </row>
    <row r="4" spans="1:6">
      <c r="A4" s="81"/>
      <c r="B4" s="82"/>
      <c r="C4" s="84"/>
      <c r="D4" s="83"/>
      <c r="E4" s="82"/>
      <c r="F4" s="82"/>
    </row>
    <row r="5" spans="1:6">
      <c r="A5" s="81"/>
      <c r="B5" s="82"/>
      <c r="C5" s="84" t="s">
        <v>160</v>
      </c>
      <c r="D5" s="85"/>
      <c r="E5" s="83"/>
      <c r="F5" s="83"/>
    </row>
    <row r="6" spans="1:6" ht="13.5" thickBot="1">
      <c r="A6" s="81"/>
      <c r="B6" s="270"/>
      <c r="C6" s="271"/>
      <c r="D6" s="272"/>
      <c r="E6" s="273"/>
      <c r="F6" s="273"/>
    </row>
    <row r="7" spans="1:6" ht="12.75" customHeight="1">
      <c r="A7" s="283"/>
      <c r="B7" s="244"/>
      <c r="C7" s="244"/>
      <c r="D7" s="645" t="s">
        <v>261</v>
      </c>
      <c r="E7" s="647" t="s">
        <v>362</v>
      </c>
      <c r="F7" s="649" t="s">
        <v>281</v>
      </c>
    </row>
    <row r="8" spans="1:6">
      <c r="A8" s="283"/>
      <c r="B8" s="244"/>
      <c r="C8" s="151"/>
      <c r="D8" s="646"/>
      <c r="E8" s="648"/>
      <c r="F8" s="650"/>
    </row>
    <row r="9" spans="1:6">
      <c r="A9" s="283"/>
      <c r="B9" s="156"/>
      <c r="C9" s="152" t="s">
        <v>171</v>
      </c>
      <c r="D9" s="153"/>
      <c r="E9" s="154">
        <f>+PYG!D39</f>
        <v>-2119845</v>
      </c>
      <c r="F9" s="274">
        <f>+PYG!E39</f>
        <v>-527446</v>
      </c>
    </row>
    <row r="10" spans="1:6">
      <c r="A10" s="283"/>
      <c r="B10" s="642" t="s">
        <v>176</v>
      </c>
      <c r="C10" s="643"/>
      <c r="D10" s="287"/>
      <c r="E10" s="288"/>
      <c r="F10" s="289"/>
    </row>
    <row r="11" spans="1:6">
      <c r="A11" s="283"/>
      <c r="B11" s="244"/>
      <c r="C11" s="155" t="s">
        <v>179</v>
      </c>
      <c r="D11" s="153"/>
      <c r="E11" s="157"/>
      <c r="F11" s="275"/>
    </row>
    <row r="12" spans="1:6">
      <c r="A12" s="283"/>
      <c r="B12" s="244"/>
      <c r="C12" s="155" t="s">
        <v>185</v>
      </c>
      <c r="D12" s="153"/>
      <c r="E12" s="158">
        <v>0</v>
      </c>
      <c r="F12" s="276">
        <v>0</v>
      </c>
    </row>
    <row r="13" spans="1:6">
      <c r="A13" s="283"/>
      <c r="B13" s="244"/>
      <c r="C13" s="155" t="s">
        <v>188</v>
      </c>
      <c r="D13" s="153"/>
      <c r="E13" s="158">
        <v>0</v>
      </c>
      <c r="F13" s="276">
        <v>0</v>
      </c>
    </row>
    <row r="14" spans="1:6">
      <c r="A14" s="283"/>
      <c r="B14" s="244"/>
      <c r="C14" s="155" t="s">
        <v>191</v>
      </c>
      <c r="D14" s="153"/>
      <c r="E14" s="158">
        <v>0</v>
      </c>
      <c r="F14" s="276">
        <v>0</v>
      </c>
    </row>
    <row r="15" spans="1:6" ht="25.5">
      <c r="A15" s="283"/>
      <c r="B15" s="244"/>
      <c r="C15" s="86" t="s">
        <v>193</v>
      </c>
      <c r="D15" s="153"/>
      <c r="E15" s="158">
        <v>0</v>
      </c>
      <c r="F15" s="276">
        <v>0</v>
      </c>
    </row>
    <row r="16" spans="1:6">
      <c r="A16" s="283"/>
      <c r="B16" s="244"/>
      <c r="C16" s="155" t="s">
        <v>195</v>
      </c>
      <c r="D16" s="153"/>
      <c r="E16" s="158">
        <v>0</v>
      </c>
      <c r="F16" s="276">
        <v>0</v>
      </c>
    </row>
    <row r="17" spans="1:9">
      <c r="A17" s="283"/>
      <c r="B17" s="244"/>
      <c r="C17" s="155" t="s">
        <v>199</v>
      </c>
      <c r="D17" s="153"/>
      <c r="E17" s="158">
        <v>0</v>
      </c>
      <c r="F17" s="276">
        <v>0</v>
      </c>
      <c r="H17" s="224"/>
    </row>
    <row r="18" spans="1:9" ht="25.5">
      <c r="A18" s="283"/>
      <c r="B18" s="285"/>
      <c r="C18" s="243" t="s">
        <v>383</v>
      </c>
      <c r="D18" s="153"/>
      <c r="E18" s="160">
        <f>SUM(E11:E17)</f>
        <v>0</v>
      </c>
      <c r="F18" s="277">
        <f>SUM(F11:F17)</f>
        <v>0</v>
      </c>
      <c r="H18" s="224"/>
    </row>
    <row r="19" spans="1:9">
      <c r="A19" s="283"/>
      <c r="B19" s="642" t="s">
        <v>381</v>
      </c>
      <c r="C19" s="643"/>
      <c r="D19" s="290"/>
      <c r="E19" s="291"/>
      <c r="F19" s="292"/>
      <c r="I19" s="224"/>
    </row>
    <row r="20" spans="1:9" s="269" customFormat="1" ht="12.75" customHeight="1">
      <c r="A20" s="284"/>
      <c r="B20" s="86"/>
      <c r="C20" s="155" t="s">
        <v>202</v>
      </c>
      <c r="D20" s="153"/>
      <c r="E20" s="157"/>
      <c r="F20" s="275"/>
      <c r="I20" s="293"/>
    </row>
    <row r="21" spans="1:9">
      <c r="A21" s="283"/>
      <c r="B21" s="244"/>
      <c r="C21" s="155" t="s">
        <v>209</v>
      </c>
      <c r="D21" s="153"/>
      <c r="E21" s="158">
        <v>0</v>
      </c>
      <c r="F21" s="276">
        <v>0</v>
      </c>
    </row>
    <row r="22" spans="1:9">
      <c r="A22" s="283"/>
      <c r="B22" s="244"/>
      <c r="C22" s="155" t="s">
        <v>212</v>
      </c>
      <c r="D22" s="153"/>
      <c r="E22" s="157">
        <v>0</v>
      </c>
      <c r="F22" s="275">
        <v>0</v>
      </c>
    </row>
    <row r="23" spans="1:9" ht="25.5">
      <c r="A23" s="283"/>
      <c r="B23" s="244"/>
      <c r="C23" s="86" t="s">
        <v>384</v>
      </c>
      <c r="D23" s="153"/>
      <c r="E23" s="158">
        <v>0</v>
      </c>
      <c r="F23" s="276">
        <v>0</v>
      </c>
    </row>
    <row r="24" spans="1:9">
      <c r="A24" s="283"/>
      <c r="B24" s="244"/>
      <c r="C24" s="155" t="s">
        <v>215</v>
      </c>
      <c r="D24" s="153"/>
      <c r="E24" s="158">
        <v>0</v>
      </c>
      <c r="F24" s="276">
        <v>0</v>
      </c>
    </row>
    <row r="25" spans="1:9">
      <c r="A25" s="283"/>
      <c r="B25" s="244"/>
      <c r="C25" s="155" t="s">
        <v>216</v>
      </c>
      <c r="D25" s="153"/>
      <c r="E25" s="159">
        <v>0</v>
      </c>
      <c r="F25" s="278">
        <v>0</v>
      </c>
    </row>
    <row r="26" spans="1:9" ht="25.5">
      <c r="A26" s="283"/>
      <c r="B26" s="285"/>
      <c r="C26" s="243" t="s">
        <v>382</v>
      </c>
      <c r="D26" s="153"/>
      <c r="E26" s="160">
        <f>SUM(E20:E25)</f>
        <v>0</v>
      </c>
      <c r="F26" s="277">
        <f>SUM(F20:F25)</f>
        <v>0</v>
      </c>
    </row>
    <row r="27" spans="1:9" ht="13.5" thickBot="1">
      <c r="A27" s="283"/>
      <c r="B27" s="286"/>
      <c r="C27" s="279" t="s">
        <v>218</v>
      </c>
      <c r="D27" s="280"/>
      <c r="E27" s="281">
        <f>E9+E18+E26</f>
        <v>-2119845</v>
      </c>
      <c r="F27" s="282">
        <f>F9+F18+F26</f>
        <v>-527446</v>
      </c>
    </row>
    <row r="28" spans="1:9">
      <c r="A28" s="81"/>
      <c r="B28" s="244"/>
      <c r="C28" s="87"/>
      <c r="D28" s="87"/>
      <c r="E28" s="87"/>
      <c r="F28" s="87"/>
    </row>
    <row r="29" spans="1:9">
      <c r="A29" s="81"/>
      <c r="B29" s="244"/>
      <c r="C29" s="87"/>
      <c r="D29" s="87"/>
      <c r="E29" s="87"/>
      <c r="F29" s="87"/>
    </row>
    <row r="30" spans="1:9" ht="12.75" customHeight="1">
      <c r="A30" s="81"/>
      <c r="B30" s="87"/>
      <c r="C30" s="87"/>
      <c r="D30" s="87"/>
      <c r="E30" s="87"/>
      <c r="F30" s="87"/>
    </row>
    <row r="31" spans="1:9" ht="12.75" customHeight="1">
      <c r="A31" s="81"/>
      <c r="B31" s="87"/>
      <c r="C31" s="87"/>
      <c r="D31" s="87"/>
      <c r="E31" s="87"/>
      <c r="F31" s="87"/>
    </row>
    <row r="32" spans="1:9">
      <c r="A32" s="79"/>
      <c r="B32" s="87"/>
      <c r="C32" s="87"/>
      <c r="D32" s="87"/>
      <c r="E32" s="87"/>
      <c r="F32" s="87"/>
    </row>
    <row r="33" spans="1:6">
      <c r="A33" s="79"/>
      <c r="B33" s="87"/>
      <c r="C33" s="87"/>
      <c r="D33" s="87"/>
      <c r="E33" s="87"/>
      <c r="F33" s="87"/>
    </row>
    <row r="34" spans="1:6">
      <c r="A34" s="79"/>
      <c r="B34" s="87"/>
      <c r="C34" s="87"/>
      <c r="D34" s="87"/>
      <c r="E34" s="87"/>
      <c r="F34" s="87"/>
    </row>
    <row r="35" spans="1:6">
      <c r="A35" s="79"/>
      <c r="B35" s="87"/>
      <c r="C35" s="87"/>
      <c r="D35" s="87"/>
      <c r="E35" s="87"/>
      <c r="F35" s="87"/>
    </row>
    <row r="36" spans="1:6">
      <c r="A36" s="79"/>
      <c r="B36" s="87"/>
      <c r="C36" s="87"/>
      <c r="D36" s="87"/>
      <c r="E36" s="87"/>
      <c r="F36" s="87"/>
    </row>
    <row r="37" spans="1:6">
      <c r="A37" s="79"/>
      <c r="B37" s="87"/>
      <c r="C37" s="87"/>
      <c r="D37" s="87"/>
      <c r="E37" s="87"/>
      <c r="F37" s="87"/>
    </row>
    <row r="38" spans="1:6">
      <c r="A38" s="79"/>
      <c r="B38" s="87"/>
      <c r="C38" s="87"/>
      <c r="D38" s="87"/>
      <c r="E38" s="87"/>
      <c r="F38" s="87"/>
    </row>
    <row r="39" spans="1:6">
      <c r="A39" s="79"/>
      <c r="B39" s="87"/>
      <c r="C39" s="87"/>
      <c r="D39" s="87"/>
      <c r="E39" s="87"/>
      <c r="F39" s="87"/>
    </row>
    <row r="40" spans="1:6">
      <c r="A40" s="87"/>
      <c r="B40" s="87"/>
      <c r="C40" s="87"/>
      <c r="D40" s="87"/>
      <c r="E40" s="87"/>
      <c r="F40" s="87"/>
    </row>
    <row r="41" spans="1:6">
      <c r="A41" s="87"/>
      <c r="B41" s="87"/>
      <c r="D41" s="87"/>
      <c r="E41" s="87"/>
      <c r="F41" s="87"/>
    </row>
    <row r="42" spans="1:6">
      <c r="A42" s="87"/>
      <c r="B42" s="87"/>
      <c r="D42" s="87"/>
      <c r="E42" s="87"/>
      <c r="F42" s="87"/>
    </row>
    <row r="43" spans="1:6">
      <c r="A43" s="87"/>
      <c r="B43" s="87"/>
    </row>
    <row r="44" spans="1:6">
      <c r="A44" s="87"/>
      <c r="B44" s="87"/>
    </row>
    <row r="45" spans="1:6">
      <c r="A45" s="87"/>
    </row>
    <row r="46" spans="1:6">
      <c r="A46" s="87"/>
    </row>
  </sheetData>
  <mergeCells count="6">
    <mergeCell ref="B10:C10"/>
    <mergeCell ref="B19:C19"/>
    <mergeCell ref="B2:F2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41"/>
  <sheetViews>
    <sheetView showGridLines="0" showZeros="0" topLeftCell="E3" workbookViewId="0">
      <selection activeCell="O23" sqref="O23"/>
    </sheetView>
  </sheetViews>
  <sheetFormatPr baseColWidth="10" defaultRowHeight="12.75"/>
  <cols>
    <col min="1" max="1" width="4.42578125" customWidth="1"/>
    <col min="3" max="3" width="31.42578125" customWidth="1"/>
    <col min="4" max="4" width="34.5703125" customWidth="1"/>
    <col min="9" max="9" width="15.28515625" customWidth="1"/>
    <col min="11" max="12" width="13" customWidth="1"/>
    <col min="14" max="14" width="15.140625" customWidth="1"/>
    <col min="15" max="15" width="12.85546875" customWidth="1"/>
    <col min="16" max="16" width="15.28515625" customWidth="1"/>
    <col min="17" max="17" width="14.28515625" customWidth="1"/>
  </cols>
  <sheetData>
    <row r="1" spans="1:18" ht="23.25">
      <c r="A1" s="77"/>
      <c r="B1" s="635" t="s">
        <v>265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</row>
    <row r="2" spans="1:18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>
      <c r="A4" s="42"/>
      <c r="B4" s="4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8">
      <c r="A5" s="42"/>
      <c r="B5" s="44" t="s">
        <v>160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8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90"/>
      <c r="R6" s="90"/>
    </row>
    <row r="7" spans="1:18" ht="12.75" customHeight="1">
      <c r="A7" s="42"/>
      <c r="B7" s="228"/>
      <c r="C7" s="229"/>
      <c r="D7" s="229"/>
      <c r="E7" s="663" t="s">
        <v>51</v>
      </c>
      <c r="F7" s="664"/>
      <c r="G7" s="654" t="s">
        <v>163</v>
      </c>
      <c r="H7" s="665" t="s">
        <v>52</v>
      </c>
      <c r="I7" s="654" t="s">
        <v>164</v>
      </c>
      <c r="J7" s="665" t="s">
        <v>165</v>
      </c>
      <c r="K7" s="654" t="s">
        <v>166</v>
      </c>
      <c r="L7" s="654" t="s">
        <v>102</v>
      </c>
      <c r="M7" s="654" t="s">
        <v>167</v>
      </c>
      <c r="N7" s="665" t="s">
        <v>168</v>
      </c>
      <c r="O7" s="654" t="s">
        <v>169</v>
      </c>
      <c r="P7" s="666" t="s">
        <v>170</v>
      </c>
      <c r="Q7" s="661" t="s">
        <v>45</v>
      </c>
    </row>
    <row r="8" spans="1:18" ht="59.25" customHeight="1">
      <c r="A8" s="42"/>
      <c r="B8" s="230"/>
      <c r="C8" s="44"/>
      <c r="D8" s="44"/>
      <c r="E8" s="88" t="s">
        <v>172</v>
      </c>
      <c r="F8" s="89" t="s">
        <v>173</v>
      </c>
      <c r="G8" s="655"/>
      <c r="H8" s="633"/>
      <c r="I8" s="655"/>
      <c r="J8" s="633"/>
      <c r="K8" s="655"/>
      <c r="L8" s="655"/>
      <c r="M8" s="655"/>
      <c r="N8" s="633"/>
      <c r="O8" s="655"/>
      <c r="P8" s="667"/>
      <c r="Q8" s="662"/>
    </row>
    <row r="9" spans="1:18">
      <c r="A9" s="42"/>
      <c r="B9" s="228" t="s">
        <v>387</v>
      </c>
      <c r="C9" s="50"/>
      <c r="D9" s="51"/>
      <c r="E9" s="55">
        <v>212758</v>
      </c>
      <c r="F9" s="56"/>
      <c r="G9" s="56"/>
      <c r="H9" s="56">
        <v>1057804</v>
      </c>
      <c r="I9" s="56"/>
      <c r="J9" s="56">
        <v>1450274</v>
      </c>
      <c r="K9" s="56"/>
      <c r="L9" s="55">
        <v>55745</v>
      </c>
      <c r="M9" s="56"/>
      <c r="N9" s="57"/>
      <c r="O9" s="57"/>
      <c r="P9" s="57"/>
      <c r="Q9" s="231">
        <f>SUM(E9:P9)</f>
        <v>2776581</v>
      </c>
    </row>
    <row r="10" spans="1:18">
      <c r="A10" s="42"/>
      <c r="B10" s="232" t="s">
        <v>388</v>
      </c>
      <c r="C10" s="42"/>
      <c r="D10" s="52"/>
      <c r="E10" s="575"/>
      <c r="F10" s="59"/>
      <c r="G10" s="60"/>
      <c r="H10" s="59"/>
      <c r="I10" s="60"/>
      <c r="J10" s="59"/>
      <c r="K10" s="60"/>
      <c r="L10" s="55"/>
      <c r="M10" s="60"/>
      <c r="N10" s="48"/>
      <c r="O10" s="61"/>
      <c r="P10" s="62"/>
      <c r="Q10" s="231">
        <f t="shared" ref="Q10:Q28" si="0">SUM(E10:P10)</f>
        <v>0</v>
      </c>
    </row>
    <row r="11" spans="1:18">
      <c r="A11" s="42"/>
      <c r="B11" s="232" t="s">
        <v>389</v>
      </c>
      <c r="C11" s="42"/>
      <c r="D11" s="52"/>
      <c r="E11" s="577"/>
      <c r="F11" s="63"/>
      <c r="G11" s="64"/>
      <c r="H11" s="63"/>
      <c r="I11" s="64"/>
      <c r="J11" s="63"/>
      <c r="K11" s="64"/>
      <c r="L11" s="572"/>
      <c r="M11" s="64"/>
      <c r="N11" s="42"/>
      <c r="O11" s="65"/>
      <c r="P11" s="52"/>
      <c r="Q11" s="231">
        <f t="shared" si="0"/>
        <v>0</v>
      </c>
    </row>
    <row r="12" spans="1:18">
      <c r="A12" s="42"/>
      <c r="B12" s="230" t="s">
        <v>395</v>
      </c>
      <c r="C12" s="42"/>
      <c r="D12" s="52"/>
      <c r="E12" s="573">
        <f>SUM(E9:E11)</f>
        <v>212758</v>
      </c>
      <c r="F12" s="226">
        <f t="shared" ref="F12:P12" si="1">SUM(F9:F11)</f>
        <v>0</v>
      </c>
      <c r="G12" s="226">
        <f t="shared" si="1"/>
        <v>0</v>
      </c>
      <c r="H12" s="226">
        <f t="shared" si="1"/>
        <v>1057804</v>
      </c>
      <c r="I12" s="226">
        <f t="shared" si="1"/>
        <v>0</v>
      </c>
      <c r="J12" s="226">
        <f t="shared" si="1"/>
        <v>1450274</v>
      </c>
      <c r="K12" s="226">
        <f t="shared" si="1"/>
        <v>0</v>
      </c>
      <c r="L12" s="573">
        <f t="shared" si="1"/>
        <v>55745</v>
      </c>
      <c r="M12" s="226">
        <f t="shared" si="1"/>
        <v>0</v>
      </c>
      <c r="N12" s="226">
        <f t="shared" si="1"/>
        <v>0</v>
      </c>
      <c r="O12" s="226">
        <f t="shared" si="1"/>
        <v>0</v>
      </c>
      <c r="P12" s="226">
        <f t="shared" si="1"/>
        <v>0</v>
      </c>
      <c r="Q12" s="231">
        <f t="shared" si="0"/>
        <v>2776581</v>
      </c>
    </row>
    <row r="13" spans="1:18">
      <c r="A13" s="42"/>
      <c r="B13" s="233" t="s">
        <v>189</v>
      </c>
      <c r="C13" s="42"/>
      <c r="D13" s="52"/>
      <c r="E13" s="577"/>
      <c r="F13" s="63"/>
      <c r="G13" s="64"/>
      <c r="H13" s="63"/>
      <c r="I13" s="64"/>
      <c r="J13" s="63"/>
      <c r="K13" s="64"/>
      <c r="L13" s="574">
        <v>-527445</v>
      </c>
      <c r="M13" s="64"/>
      <c r="N13" s="42"/>
      <c r="O13" s="65"/>
      <c r="P13" s="52"/>
      <c r="Q13" s="231">
        <f t="shared" si="0"/>
        <v>-527445</v>
      </c>
      <c r="R13" s="25"/>
    </row>
    <row r="14" spans="1:18">
      <c r="A14" s="42"/>
      <c r="B14" s="233" t="s">
        <v>192</v>
      </c>
      <c r="C14" s="42"/>
      <c r="D14" s="52"/>
      <c r="E14" s="575">
        <f>SUM(E15:E17)</f>
        <v>0</v>
      </c>
      <c r="F14" s="58">
        <f t="shared" ref="F14:P14" si="2">SUM(F15:F17)</f>
        <v>0</v>
      </c>
      <c r="G14" s="58">
        <f t="shared" si="2"/>
        <v>0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0</v>
      </c>
      <c r="L14" s="575">
        <f t="shared" si="2"/>
        <v>0</v>
      </c>
      <c r="M14" s="58">
        <f t="shared" si="2"/>
        <v>0</v>
      </c>
      <c r="N14" s="58">
        <f t="shared" si="2"/>
        <v>0</v>
      </c>
      <c r="O14" s="58">
        <f t="shared" si="2"/>
        <v>0</v>
      </c>
      <c r="P14" s="58">
        <f t="shared" si="2"/>
        <v>0</v>
      </c>
      <c r="Q14" s="231">
        <f t="shared" si="0"/>
        <v>0</v>
      </c>
    </row>
    <row r="15" spans="1:18">
      <c r="A15" s="42"/>
      <c r="B15" s="656" t="s">
        <v>194</v>
      </c>
      <c r="C15" s="657"/>
      <c r="D15" s="658"/>
      <c r="E15" s="577"/>
      <c r="F15" s="63"/>
      <c r="G15" s="64"/>
      <c r="H15" s="63"/>
      <c r="I15" s="64"/>
      <c r="J15" s="63"/>
      <c r="K15" s="64"/>
      <c r="L15" s="572"/>
      <c r="M15" s="64"/>
      <c r="N15" s="42"/>
      <c r="O15" s="65"/>
      <c r="P15" s="52"/>
      <c r="Q15" s="231">
        <f t="shared" si="0"/>
        <v>0</v>
      </c>
    </row>
    <row r="16" spans="1:18">
      <c r="A16" s="42"/>
      <c r="B16" s="656" t="s">
        <v>196</v>
      </c>
      <c r="C16" s="657"/>
      <c r="D16" s="658"/>
      <c r="E16" s="55"/>
      <c r="F16" s="59"/>
      <c r="G16" s="60"/>
      <c r="H16" s="59"/>
      <c r="I16" s="60"/>
      <c r="J16" s="59"/>
      <c r="K16" s="60"/>
      <c r="L16" s="55"/>
      <c r="M16" s="60"/>
      <c r="N16" s="48"/>
      <c r="O16" s="61"/>
      <c r="P16" s="62"/>
      <c r="Q16" s="231">
        <f t="shared" si="0"/>
        <v>0</v>
      </c>
    </row>
    <row r="17" spans="1:17" s="299" customFormat="1" ht="13.5" customHeight="1">
      <c r="A17" s="294"/>
      <c r="B17" s="651" t="s">
        <v>385</v>
      </c>
      <c r="C17" s="659"/>
      <c r="D17" s="660"/>
      <c r="E17" s="578"/>
      <c r="F17" s="295"/>
      <c r="G17" s="296"/>
      <c r="H17" s="295"/>
      <c r="I17" s="296"/>
      <c r="J17" s="295"/>
      <c r="K17" s="296"/>
      <c r="L17" s="576"/>
      <c r="M17" s="296"/>
      <c r="N17" s="294"/>
      <c r="O17" s="297"/>
      <c r="P17" s="298"/>
      <c r="Q17" s="231">
        <f t="shared" si="0"/>
        <v>0</v>
      </c>
    </row>
    <row r="18" spans="1:17">
      <c r="A18" s="42"/>
      <c r="B18" s="233" t="s">
        <v>207</v>
      </c>
      <c r="C18" s="42"/>
      <c r="D18" s="52"/>
      <c r="E18" s="575"/>
      <c r="F18" s="58"/>
      <c r="G18" s="58"/>
      <c r="H18" s="571">
        <v>55745</v>
      </c>
      <c r="I18" s="571"/>
      <c r="J18" s="571"/>
      <c r="K18" s="571"/>
      <c r="L18" s="571">
        <v>-55745</v>
      </c>
      <c r="M18" s="58"/>
      <c r="N18" s="58"/>
      <c r="O18" s="58"/>
      <c r="P18" s="58"/>
      <c r="Q18" s="231">
        <f t="shared" si="0"/>
        <v>0</v>
      </c>
    </row>
    <row r="19" spans="1:17">
      <c r="A19" s="42"/>
      <c r="B19" s="235" t="s">
        <v>386</v>
      </c>
      <c r="C19" s="224"/>
      <c r="D19" s="225"/>
      <c r="E19" s="573">
        <f>E12+E13+E14+E18</f>
        <v>212758</v>
      </c>
      <c r="F19" s="226">
        <f t="shared" ref="F19:P19" si="3">F12+F13+F14+F18</f>
        <v>0</v>
      </c>
      <c r="G19" s="226">
        <f t="shared" si="3"/>
        <v>0</v>
      </c>
      <c r="H19" s="226">
        <f t="shared" si="3"/>
        <v>1113549</v>
      </c>
      <c r="I19" s="226">
        <f t="shared" si="3"/>
        <v>0</v>
      </c>
      <c r="J19" s="226">
        <f t="shared" si="3"/>
        <v>1450274</v>
      </c>
      <c r="K19" s="226">
        <f t="shared" si="3"/>
        <v>0</v>
      </c>
      <c r="L19" s="573">
        <f t="shared" si="3"/>
        <v>-527445</v>
      </c>
      <c r="M19" s="226">
        <f t="shared" si="3"/>
        <v>0</v>
      </c>
      <c r="N19" s="226">
        <f t="shared" si="3"/>
        <v>0</v>
      </c>
      <c r="O19" s="226">
        <f t="shared" si="3"/>
        <v>0</v>
      </c>
      <c r="P19" s="226">
        <f t="shared" si="3"/>
        <v>0</v>
      </c>
      <c r="Q19" s="231">
        <f t="shared" si="0"/>
        <v>2249136</v>
      </c>
    </row>
    <row r="20" spans="1:17" ht="12.75" customHeight="1">
      <c r="A20" s="42"/>
      <c r="B20" s="234" t="s">
        <v>390</v>
      </c>
      <c r="C20" s="224"/>
      <c r="D20" s="225"/>
      <c r="E20" s="575"/>
      <c r="F20" s="59"/>
      <c r="G20" s="60"/>
      <c r="H20" s="59"/>
      <c r="I20" s="60"/>
      <c r="J20" s="59"/>
      <c r="K20" s="60"/>
      <c r="L20" s="55"/>
      <c r="M20" s="60"/>
      <c r="N20" s="48"/>
      <c r="O20" s="61"/>
      <c r="P20" s="62"/>
      <c r="Q20" s="231">
        <f t="shared" si="0"/>
        <v>0</v>
      </c>
    </row>
    <row r="21" spans="1:17" ht="12.75" customHeight="1">
      <c r="A21" s="42"/>
      <c r="B21" s="234" t="s">
        <v>391</v>
      </c>
      <c r="C21" s="224"/>
      <c r="D21" s="225"/>
      <c r="E21" s="577"/>
      <c r="F21" s="63"/>
      <c r="G21" s="64"/>
      <c r="H21" s="63"/>
      <c r="I21" s="64"/>
      <c r="J21" s="63"/>
      <c r="K21" s="64"/>
      <c r="L21" s="572"/>
      <c r="M21" s="64"/>
      <c r="N21" s="42"/>
      <c r="O21" s="65"/>
      <c r="P21" s="52"/>
      <c r="Q21" s="231">
        <f t="shared" si="0"/>
        <v>0</v>
      </c>
    </row>
    <row r="22" spans="1:17">
      <c r="A22" s="42"/>
      <c r="B22" s="235" t="s">
        <v>392</v>
      </c>
      <c r="C22" s="224"/>
      <c r="D22" s="225"/>
      <c r="E22" s="573">
        <f>+SUM(E19:E21)</f>
        <v>212758</v>
      </c>
      <c r="F22" s="226">
        <f t="shared" ref="F22:P22" si="4">+SUM(F19:F21)</f>
        <v>0</v>
      </c>
      <c r="G22" s="226">
        <f t="shared" si="4"/>
        <v>0</v>
      </c>
      <c r="H22" s="226">
        <f t="shared" si="4"/>
        <v>1113549</v>
      </c>
      <c r="I22" s="226">
        <f t="shared" si="4"/>
        <v>0</v>
      </c>
      <c r="J22" s="226">
        <f t="shared" si="4"/>
        <v>1450274</v>
      </c>
      <c r="K22" s="226">
        <f t="shared" si="4"/>
        <v>0</v>
      </c>
      <c r="L22" s="573">
        <f t="shared" si="4"/>
        <v>-527445</v>
      </c>
      <c r="M22" s="226">
        <f t="shared" si="4"/>
        <v>0</v>
      </c>
      <c r="N22" s="227">
        <f t="shared" si="4"/>
        <v>0</v>
      </c>
      <c r="O22" s="227">
        <f t="shared" si="4"/>
        <v>0</v>
      </c>
      <c r="P22" s="227">
        <f t="shared" si="4"/>
        <v>0</v>
      </c>
      <c r="Q22" s="231">
        <f t="shared" si="0"/>
        <v>2249136</v>
      </c>
    </row>
    <row r="23" spans="1:17">
      <c r="A23" s="42"/>
      <c r="B23" s="236" t="s">
        <v>217</v>
      </c>
      <c r="C23" s="224"/>
      <c r="D23" s="225"/>
      <c r="E23" s="577"/>
      <c r="F23" s="63"/>
      <c r="G23" s="64"/>
      <c r="H23" s="63"/>
      <c r="I23" s="64"/>
      <c r="J23" s="63"/>
      <c r="K23" s="64"/>
      <c r="L23" s="571">
        <v>-2119843</v>
      </c>
      <c r="M23" s="64"/>
      <c r="N23" s="42"/>
      <c r="O23" s="65"/>
      <c r="P23" s="52"/>
      <c r="Q23" s="231">
        <f t="shared" si="0"/>
        <v>-2119843</v>
      </c>
    </row>
    <row r="24" spans="1:17">
      <c r="A24" s="42"/>
      <c r="B24" s="236" t="s">
        <v>192</v>
      </c>
      <c r="C24" s="224"/>
      <c r="D24" s="225"/>
      <c r="E24" s="575">
        <f>SUM(E25:E27)</f>
        <v>0</v>
      </c>
      <c r="F24" s="58">
        <f t="shared" ref="F24:P24" si="5">SUM(F25:F27)</f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75">
        <f t="shared" si="5"/>
        <v>0</v>
      </c>
      <c r="M24" s="58">
        <f t="shared" si="5"/>
        <v>0</v>
      </c>
      <c r="N24" s="58">
        <f t="shared" si="5"/>
        <v>0</v>
      </c>
      <c r="O24" s="58">
        <f t="shared" si="5"/>
        <v>0</v>
      </c>
      <c r="P24" s="58">
        <f t="shared" si="5"/>
        <v>0</v>
      </c>
      <c r="Q24" s="231"/>
    </row>
    <row r="25" spans="1:17">
      <c r="A25" s="42"/>
      <c r="B25" s="236" t="s">
        <v>194</v>
      </c>
      <c r="C25" s="224"/>
      <c r="D25" s="225"/>
      <c r="E25" s="577"/>
      <c r="F25" s="63"/>
      <c r="G25" s="64"/>
      <c r="H25" s="63"/>
      <c r="I25" s="64"/>
      <c r="J25" s="63"/>
      <c r="K25" s="64"/>
      <c r="L25" s="572"/>
      <c r="M25" s="64"/>
      <c r="N25" s="42"/>
      <c r="O25" s="65"/>
      <c r="P25" s="52"/>
      <c r="Q25" s="231">
        <f t="shared" si="0"/>
        <v>0</v>
      </c>
    </row>
    <row r="26" spans="1:17">
      <c r="A26" s="42"/>
      <c r="B26" s="236" t="s">
        <v>196</v>
      </c>
      <c r="C26" s="224"/>
      <c r="D26" s="225"/>
      <c r="E26" s="55"/>
      <c r="F26" s="59"/>
      <c r="G26" s="60"/>
      <c r="H26" s="59"/>
      <c r="I26" s="60"/>
      <c r="J26" s="59"/>
      <c r="K26" s="60"/>
      <c r="L26" s="55"/>
      <c r="M26" s="60"/>
      <c r="N26" s="48"/>
      <c r="O26" s="61"/>
      <c r="P26" s="62"/>
      <c r="Q26" s="231">
        <f t="shared" si="0"/>
        <v>0</v>
      </c>
    </row>
    <row r="27" spans="1:17">
      <c r="A27" s="42"/>
      <c r="B27" s="651" t="s">
        <v>394</v>
      </c>
      <c r="C27" s="652"/>
      <c r="D27" s="653"/>
      <c r="E27" s="577"/>
      <c r="F27" s="63"/>
      <c r="G27" s="64"/>
      <c r="H27" s="63"/>
      <c r="I27" s="64"/>
      <c r="J27" s="63"/>
      <c r="K27" s="64"/>
      <c r="L27" s="572"/>
      <c r="M27" s="64"/>
      <c r="N27" s="42"/>
      <c r="O27" s="65"/>
      <c r="P27" s="52"/>
      <c r="Q27" s="231">
        <f t="shared" si="0"/>
        <v>0</v>
      </c>
    </row>
    <row r="28" spans="1:17">
      <c r="A28" s="42"/>
      <c r="B28" s="236" t="s">
        <v>207</v>
      </c>
      <c r="C28" s="224"/>
      <c r="D28" s="225"/>
      <c r="E28" s="575"/>
      <c r="F28" s="58"/>
      <c r="G28" s="58"/>
      <c r="H28" s="58"/>
      <c r="I28" s="58"/>
      <c r="J28" s="571">
        <v>-732064</v>
      </c>
      <c r="K28" s="579"/>
      <c r="L28" s="571">
        <v>527445</v>
      </c>
      <c r="M28" s="58"/>
      <c r="N28" s="58"/>
      <c r="O28" s="58"/>
      <c r="P28" s="58"/>
      <c r="Q28" s="231">
        <f t="shared" si="0"/>
        <v>-204619</v>
      </c>
    </row>
    <row r="29" spans="1:17">
      <c r="A29" s="42"/>
      <c r="B29" s="237" t="s">
        <v>393</v>
      </c>
      <c r="C29" s="238"/>
      <c r="D29" s="239"/>
      <c r="E29" s="573">
        <f>E22+E23+E24+E28</f>
        <v>212758</v>
      </c>
      <c r="F29" s="226">
        <f t="shared" ref="F29:O29" si="6">F22+F23+F24+F28</f>
        <v>0</v>
      </c>
      <c r="G29" s="226">
        <f t="shared" si="6"/>
        <v>0</v>
      </c>
      <c r="H29" s="226">
        <f t="shared" si="6"/>
        <v>1113549</v>
      </c>
      <c r="I29" s="226">
        <f>I22+I23+I24+I28</f>
        <v>0</v>
      </c>
      <c r="J29" s="226">
        <f t="shared" si="6"/>
        <v>718210</v>
      </c>
      <c r="K29" s="226">
        <f t="shared" si="6"/>
        <v>0</v>
      </c>
      <c r="L29" s="573">
        <f t="shared" si="6"/>
        <v>-2119843</v>
      </c>
      <c r="M29" s="226">
        <f t="shared" si="6"/>
        <v>0</v>
      </c>
      <c r="N29" s="226">
        <f t="shared" si="6"/>
        <v>0</v>
      </c>
      <c r="O29" s="226">
        <f t="shared" si="6"/>
        <v>0</v>
      </c>
      <c r="P29" s="226"/>
      <c r="Q29" s="231">
        <f>SUM(E29:P29)</f>
        <v>-75326</v>
      </c>
    </row>
    <row r="30" spans="1:17" ht="12.75" customHeight="1">
      <c r="A30" s="42"/>
    </row>
    <row r="31" spans="1:17" ht="12.75" customHeight="1">
      <c r="A31" s="42"/>
    </row>
    <row r="32" spans="1:17">
      <c r="A32" s="42"/>
    </row>
    <row r="33" spans="1:1" ht="26.25" customHeight="1">
      <c r="A33" s="42"/>
    </row>
    <row r="34" spans="1:1">
      <c r="A34" s="42"/>
    </row>
    <row r="35" spans="1:1">
      <c r="A35" s="42"/>
    </row>
    <row r="36" spans="1:1">
      <c r="A36" s="42"/>
    </row>
    <row r="37" spans="1:1">
      <c r="A37" s="42"/>
    </row>
    <row r="38" spans="1:1">
      <c r="A38" s="42"/>
    </row>
    <row r="39" spans="1:1">
      <c r="A39" s="42"/>
    </row>
    <row r="40" spans="1:1">
      <c r="A40" s="42"/>
    </row>
    <row r="41" spans="1:1">
      <c r="A41" s="42"/>
    </row>
  </sheetData>
  <mergeCells count="17">
    <mergeCell ref="B1:Q1"/>
    <mergeCell ref="Q7:Q8"/>
    <mergeCell ref="E7:F7"/>
    <mergeCell ref="G7:G8"/>
    <mergeCell ref="H7:H8"/>
    <mergeCell ref="J7:J8"/>
    <mergeCell ref="K7:K8"/>
    <mergeCell ref="L7:L8"/>
    <mergeCell ref="M7:M8"/>
    <mergeCell ref="N7:N8"/>
    <mergeCell ref="P7:P8"/>
    <mergeCell ref="O7:O8"/>
    <mergeCell ref="B27:D27"/>
    <mergeCell ref="I7:I8"/>
    <mergeCell ref="B15:D15"/>
    <mergeCell ref="B16:D16"/>
    <mergeCell ref="B17:D1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D24"/>
  <sheetViews>
    <sheetView showGridLines="0" showZeros="0" zoomScaleSheetLayoutView="100" workbookViewId="0">
      <selection activeCell="H9" sqref="H9"/>
    </sheetView>
  </sheetViews>
  <sheetFormatPr baseColWidth="10" defaultRowHeight="12.75"/>
  <cols>
    <col min="1" max="1" width="2" style="91" customWidth="1"/>
    <col min="2" max="2" width="50" style="91" customWidth="1"/>
    <col min="3" max="3" width="19.28515625" style="91" customWidth="1"/>
    <col min="4" max="4" width="18.28515625" style="91" customWidth="1"/>
    <col min="5" max="16384" width="11.42578125" style="91"/>
  </cols>
  <sheetData>
    <row r="2" spans="2:4">
      <c r="B2" s="130" t="s">
        <v>267</v>
      </c>
    </row>
    <row r="4" spans="2:4" ht="13.5" thickBot="1"/>
    <row r="5" spans="2:4" ht="21.75" customHeight="1" thickBot="1">
      <c r="B5" s="92" t="s">
        <v>25</v>
      </c>
      <c r="C5" s="93" t="s">
        <v>471</v>
      </c>
      <c r="D5" s="93" t="s">
        <v>470</v>
      </c>
    </row>
    <row r="6" spans="2:4">
      <c r="B6" s="94" t="s">
        <v>26</v>
      </c>
      <c r="C6" s="95"/>
      <c r="D6" s="95"/>
    </row>
    <row r="7" spans="2:4">
      <c r="B7" s="94" t="s">
        <v>27</v>
      </c>
      <c r="C7" s="96">
        <v>0</v>
      </c>
      <c r="D7" s="96">
        <v>0</v>
      </c>
    </row>
    <row r="8" spans="2:4">
      <c r="B8" s="94" t="s">
        <v>28</v>
      </c>
      <c r="C8" s="96"/>
      <c r="D8" s="96"/>
    </row>
    <row r="9" spans="2:4">
      <c r="B9" s="94" t="s">
        <v>29</v>
      </c>
      <c r="C9" s="96"/>
      <c r="D9" s="96"/>
    </row>
    <row r="10" spans="2:4" ht="13.5" thickBot="1">
      <c r="B10" s="560" t="s">
        <v>37</v>
      </c>
      <c r="C10" s="240">
        <f>SUM(C6:C9)</f>
        <v>0</v>
      </c>
      <c r="D10" s="240">
        <f>SUM(D6:D9)</f>
        <v>0</v>
      </c>
    </row>
    <row r="11" spans="2:4" ht="18.75" customHeight="1" thickBot="1">
      <c r="B11" s="97" t="s">
        <v>30</v>
      </c>
      <c r="C11" s="98" t="s">
        <v>471</v>
      </c>
      <c r="D11" s="98" t="s">
        <v>470</v>
      </c>
    </row>
    <row r="12" spans="2:4">
      <c r="B12" s="94" t="s">
        <v>31</v>
      </c>
      <c r="C12" s="95"/>
      <c r="D12" s="95"/>
    </row>
    <row r="13" spans="2:4">
      <c r="B13" s="94" t="s">
        <v>32</v>
      </c>
      <c r="C13" s="96"/>
      <c r="D13" s="96"/>
    </row>
    <row r="14" spans="2:4">
      <c r="B14" s="94" t="s">
        <v>33</v>
      </c>
      <c r="C14" s="96"/>
      <c r="D14" s="96"/>
    </row>
    <row r="15" spans="2:4">
      <c r="B15" s="94" t="s">
        <v>28</v>
      </c>
      <c r="C15" s="96">
        <f>+C6</f>
        <v>0</v>
      </c>
      <c r="D15" s="96">
        <f>+D6</f>
        <v>0</v>
      </c>
    </row>
    <row r="16" spans="2:4">
      <c r="B16" s="94" t="s">
        <v>34</v>
      </c>
      <c r="C16" s="96"/>
      <c r="D16" s="96"/>
    </row>
    <row r="17" spans="2:4">
      <c r="B17" s="94" t="s">
        <v>35</v>
      </c>
      <c r="C17" s="96"/>
      <c r="D17" s="96"/>
    </row>
    <row r="18" spans="2:4">
      <c r="B18" s="94" t="s">
        <v>36</v>
      </c>
      <c r="C18" s="96"/>
      <c r="D18" s="96"/>
    </row>
    <row r="19" spans="2:4" ht="13.5" thickBot="1">
      <c r="B19" s="560" t="s">
        <v>38</v>
      </c>
      <c r="C19" s="240">
        <f>SUM(C12:C18)</f>
        <v>0</v>
      </c>
      <c r="D19" s="240">
        <f>SUM(D12:D18)</f>
        <v>0</v>
      </c>
    </row>
    <row r="21" spans="2:4" ht="18.75" customHeight="1"/>
    <row r="22" spans="2:4">
      <c r="B22" s="91" t="s">
        <v>340</v>
      </c>
    </row>
    <row r="24" spans="2:4">
      <c r="B24" s="91" t="s">
        <v>266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I40"/>
  <sheetViews>
    <sheetView showGridLines="0" showZeros="0" zoomScale="75" workbookViewId="0">
      <selection activeCell="B12" sqref="B12"/>
    </sheetView>
  </sheetViews>
  <sheetFormatPr baseColWidth="10" defaultRowHeight="15"/>
  <cols>
    <col min="1" max="1" width="1.5703125" style="99" customWidth="1"/>
    <col min="2" max="2" width="33.28515625" style="99" customWidth="1"/>
    <col min="3" max="3" width="30.5703125" style="99" customWidth="1"/>
    <col min="4" max="4" width="8" style="99" customWidth="1"/>
    <col min="5" max="5" width="43.28515625" style="99" customWidth="1"/>
    <col min="6" max="6" width="26.85546875" style="99" customWidth="1"/>
    <col min="7" max="7" width="5.140625" style="99" customWidth="1"/>
    <col min="8" max="8" width="25.28515625" style="99" bestFit="1" customWidth="1"/>
    <col min="9" max="9" width="33.28515625" style="99" bestFit="1" customWidth="1"/>
    <col min="10" max="16384" width="11.42578125" style="99"/>
  </cols>
  <sheetData>
    <row r="2" spans="2:9" ht="15.75">
      <c r="B2" s="122" t="s">
        <v>268</v>
      </c>
      <c r="C2" s="123"/>
    </row>
    <row r="5" spans="2:9" s="119" customFormat="1" ht="15.75">
      <c r="B5" s="119" t="s">
        <v>272</v>
      </c>
      <c r="E5" s="119" t="s">
        <v>273</v>
      </c>
      <c r="H5" s="119" t="s">
        <v>274</v>
      </c>
    </row>
    <row r="6" spans="2:9" ht="15.75" thickBot="1"/>
    <row r="7" spans="2:9" ht="38.25" customHeight="1" thickBot="1">
      <c r="C7" s="113" t="s">
        <v>7</v>
      </c>
      <c r="F7" s="113" t="s">
        <v>7</v>
      </c>
      <c r="I7" s="113" t="s">
        <v>7</v>
      </c>
    </row>
    <row r="8" spans="2:9" ht="15.75" thickBot="1">
      <c r="B8" s="100" t="s">
        <v>39</v>
      </c>
      <c r="C8" s="101">
        <v>0.03</v>
      </c>
      <c r="E8" s="102" t="s">
        <v>138</v>
      </c>
      <c r="F8" s="103">
        <v>0.25</v>
      </c>
      <c r="H8" s="100" t="s">
        <v>39</v>
      </c>
      <c r="I8" s="101">
        <v>0.03</v>
      </c>
    </row>
    <row r="9" spans="2:9" ht="15.75" thickBot="1">
      <c r="B9" s="104" t="s">
        <v>139</v>
      </c>
      <c r="C9" s="105" t="s">
        <v>140</v>
      </c>
      <c r="E9" s="102" t="s">
        <v>270</v>
      </c>
      <c r="F9" s="103">
        <v>0.05</v>
      </c>
    </row>
    <row r="10" spans="2:9" ht="15.75" thickBot="1">
      <c r="B10" s="104" t="s">
        <v>141</v>
      </c>
      <c r="C10" s="105" t="s">
        <v>140</v>
      </c>
      <c r="E10" s="102" t="s">
        <v>271</v>
      </c>
      <c r="F10" s="103">
        <v>0.1</v>
      </c>
    </row>
    <row r="11" spans="2:9">
      <c r="B11" s="106" t="s">
        <v>142</v>
      </c>
      <c r="C11" s="107">
        <v>0.12</v>
      </c>
    </row>
    <row r="12" spans="2:9">
      <c r="B12" s="106" t="s">
        <v>143</v>
      </c>
      <c r="C12" s="108" t="s">
        <v>269</v>
      </c>
    </row>
    <row r="13" spans="2:9">
      <c r="B13" s="106" t="s">
        <v>144</v>
      </c>
      <c r="C13" s="105" t="s">
        <v>140</v>
      </c>
    </row>
    <row r="14" spans="2:9">
      <c r="B14" s="106" t="s">
        <v>145</v>
      </c>
      <c r="C14" s="107">
        <v>0.25</v>
      </c>
    </row>
    <row r="15" spans="2:9">
      <c r="B15" s="109" t="s">
        <v>146</v>
      </c>
      <c r="C15" s="110">
        <v>0.16</v>
      </c>
    </row>
    <row r="16" spans="2:9" ht="15.75" thickBot="1">
      <c r="B16" s="111" t="s">
        <v>8</v>
      </c>
      <c r="C16" s="112">
        <v>0.12</v>
      </c>
    </row>
    <row r="20" spans="2:3" s="119" customFormat="1" ht="15.75">
      <c r="B20" s="119" t="s">
        <v>275</v>
      </c>
    </row>
    <row r="22" spans="2:3" ht="15.75" thickBot="1"/>
    <row r="23" spans="2:3" ht="45.75" thickBot="1">
      <c r="B23" s="113" t="s">
        <v>49</v>
      </c>
      <c r="C23" s="114" t="s">
        <v>50</v>
      </c>
    </row>
    <row r="24" spans="2:3">
      <c r="B24" s="115"/>
      <c r="C24" s="116"/>
    </row>
    <row r="25" spans="2:3">
      <c r="B25" s="117"/>
      <c r="C25" s="117"/>
    </row>
    <row r="26" spans="2:3">
      <c r="B26" s="118"/>
      <c r="C26" s="117"/>
    </row>
    <row r="27" spans="2:3">
      <c r="B27" s="118"/>
      <c r="C27" s="117"/>
    </row>
    <row r="28" spans="2:3">
      <c r="B28" s="118"/>
      <c r="C28" s="117"/>
    </row>
    <row r="29" spans="2:3">
      <c r="B29" s="118"/>
      <c r="C29" s="117"/>
    </row>
    <row r="30" spans="2:3">
      <c r="B30" s="118"/>
      <c r="C30" s="117"/>
    </row>
    <row r="31" spans="2:3">
      <c r="B31" s="118"/>
      <c r="C31" s="117"/>
    </row>
    <row r="32" spans="2:3">
      <c r="B32" s="118"/>
      <c r="C32" s="118"/>
    </row>
    <row r="35" spans="1:4" s="119" customFormat="1" ht="15.75">
      <c r="A35" s="120"/>
      <c r="B35" s="120" t="s">
        <v>276</v>
      </c>
      <c r="C35" s="120"/>
      <c r="D35" s="120"/>
    </row>
    <row r="36" spans="1:4">
      <c r="A36" s="121"/>
      <c r="B36" s="121"/>
      <c r="C36" s="121"/>
      <c r="D36" s="121"/>
    </row>
    <row r="37" spans="1:4">
      <c r="A37" s="121"/>
      <c r="B37" s="121" t="s">
        <v>277</v>
      </c>
      <c r="C37" s="121"/>
      <c r="D37" s="121"/>
    </row>
    <row r="38" spans="1:4">
      <c r="A38" s="121"/>
      <c r="B38" s="121" t="s">
        <v>278</v>
      </c>
      <c r="C38" s="121"/>
      <c r="D38" s="121"/>
    </row>
    <row r="39" spans="1:4">
      <c r="A39" s="121"/>
      <c r="B39" s="121" t="s">
        <v>279</v>
      </c>
      <c r="C39" s="121"/>
      <c r="D39" s="121"/>
    </row>
    <row r="40" spans="1:4">
      <c r="A40" s="121"/>
      <c r="B40" s="121"/>
      <c r="C40" s="121"/>
      <c r="D40" s="121"/>
    </row>
  </sheetData>
  <phoneticPr fontId="4" type="noConversion"/>
  <pageMargins left="0.75" right="0.75" top="1" bottom="1" header="0" footer="0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showGridLines="0" showZeros="0" topLeftCell="A29" workbookViewId="0">
      <selection activeCell="D53" sqref="D53"/>
    </sheetView>
  </sheetViews>
  <sheetFormatPr baseColWidth="10" defaultRowHeight="12.75"/>
  <cols>
    <col min="1" max="1" width="5" style="32" customWidth="1"/>
    <col min="2" max="2" width="66" style="32" customWidth="1"/>
    <col min="3" max="3" width="14.5703125" style="32" customWidth="1"/>
    <col min="4" max="4" width="15.42578125" style="32" customWidth="1"/>
    <col min="5" max="5" width="17.85546875" style="32" customWidth="1"/>
    <col min="6" max="6" width="16.85546875" style="32" customWidth="1"/>
    <col min="7" max="7" width="16" style="32" customWidth="1"/>
    <col min="8" max="8" width="16.5703125" style="32" customWidth="1"/>
    <col min="9" max="9" width="22.42578125" style="32" customWidth="1"/>
    <col min="10" max="16384" width="11.42578125" style="32"/>
  </cols>
  <sheetData>
    <row r="1" spans="1:10">
      <c r="B1" s="124"/>
      <c r="C1" s="124"/>
      <c r="D1" s="124"/>
      <c r="E1" s="124"/>
    </row>
    <row r="2" spans="1:10">
      <c r="B2" s="130" t="s">
        <v>406</v>
      </c>
      <c r="C2" s="125"/>
      <c r="D2" s="124"/>
      <c r="E2" s="124"/>
    </row>
    <row r="3" spans="1:10">
      <c r="G3" s="246"/>
      <c r="H3" s="246"/>
      <c r="I3" s="246"/>
      <c r="J3" s="246"/>
    </row>
    <row r="4" spans="1:10" ht="13.5" thickBot="1">
      <c r="B4" s="302"/>
      <c r="C4" s="250"/>
      <c r="D4" s="250"/>
      <c r="E4" s="250"/>
      <c r="G4" s="246"/>
      <c r="H4" s="246"/>
      <c r="I4" s="246"/>
      <c r="J4" s="246"/>
    </row>
    <row r="5" spans="1:10" ht="49.5" customHeight="1">
      <c r="A5" s="247"/>
      <c r="B5" s="300" t="s">
        <v>396</v>
      </c>
      <c r="C5" s="301" t="s">
        <v>397</v>
      </c>
      <c r="D5" s="301" t="s">
        <v>398</v>
      </c>
      <c r="E5" s="303" t="s">
        <v>399</v>
      </c>
      <c r="G5" s="582"/>
      <c r="H5" s="582"/>
      <c r="I5" s="582"/>
      <c r="J5" s="246"/>
    </row>
    <row r="6" spans="1:10">
      <c r="A6" s="247"/>
      <c r="B6" s="308" t="s">
        <v>403</v>
      </c>
      <c r="C6" s="128">
        <f>+C25</f>
        <v>0</v>
      </c>
      <c r="D6" s="128">
        <f>+D25</f>
        <v>3612236</v>
      </c>
      <c r="E6" s="304">
        <f>+E25</f>
        <v>4207</v>
      </c>
      <c r="G6" s="582"/>
      <c r="H6" s="582"/>
      <c r="I6" s="582"/>
      <c r="J6" s="246"/>
    </row>
    <row r="7" spans="1:10">
      <c r="A7" s="247"/>
      <c r="B7" s="309" t="s">
        <v>400</v>
      </c>
      <c r="C7" s="580"/>
      <c r="D7" s="580">
        <f>400971+50717</f>
        <v>451688</v>
      </c>
      <c r="E7" s="581">
        <f>288956+39000+1</f>
        <v>327957</v>
      </c>
      <c r="G7" s="582"/>
      <c r="H7" s="582"/>
      <c r="I7" s="582"/>
      <c r="J7" s="246"/>
    </row>
    <row r="8" spans="1:10">
      <c r="A8" s="247"/>
      <c r="B8" s="309" t="s">
        <v>401</v>
      </c>
      <c r="C8" s="580"/>
      <c r="D8" s="580">
        <f>-400971-39000-15122</f>
        <v>-455093</v>
      </c>
      <c r="E8" s="581"/>
      <c r="G8" s="582"/>
      <c r="H8" s="582"/>
      <c r="I8" s="582"/>
      <c r="J8" s="246"/>
    </row>
    <row r="9" spans="1:10">
      <c r="A9" s="247"/>
      <c r="B9" s="310" t="s">
        <v>404</v>
      </c>
      <c r="C9" s="128">
        <f>C6+C7+C8</f>
        <v>0</v>
      </c>
      <c r="D9" s="128">
        <f>D6+D7+D8</f>
        <v>3608831</v>
      </c>
      <c r="E9" s="304">
        <f>E6+E7+E8</f>
        <v>332164</v>
      </c>
      <c r="G9" s="246"/>
      <c r="H9" s="246"/>
      <c r="I9" s="246"/>
      <c r="J9" s="246"/>
    </row>
    <row r="10" spans="1:10">
      <c r="A10" s="247"/>
      <c r="B10" s="308" t="s">
        <v>405</v>
      </c>
      <c r="C10" s="128">
        <f>+C30</f>
        <v>0</v>
      </c>
      <c r="D10" s="128">
        <f t="shared" ref="D10:E10" si="0">+D30</f>
        <v>-2295286</v>
      </c>
      <c r="E10" s="304">
        <f t="shared" si="0"/>
        <v>0</v>
      </c>
      <c r="G10" s="582"/>
      <c r="H10" s="582"/>
      <c r="I10" s="582"/>
      <c r="J10" s="246"/>
    </row>
    <row r="11" spans="1:10">
      <c r="A11" s="247"/>
      <c r="B11" s="309" t="s">
        <v>40</v>
      </c>
      <c r="C11" s="128"/>
      <c r="D11" s="128">
        <v>-177809</v>
      </c>
      <c r="E11" s="304"/>
      <c r="G11" s="582"/>
      <c r="H11" s="582"/>
      <c r="I11" s="582"/>
      <c r="J11" s="246"/>
    </row>
    <row r="12" spans="1:10" ht="14.25" customHeight="1">
      <c r="A12" s="247"/>
      <c r="B12" s="309" t="s">
        <v>41</v>
      </c>
      <c r="C12" s="128"/>
      <c r="D12" s="128"/>
      <c r="E12" s="304"/>
      <c r="G12" s="582"/>
      <c r="H12" s="582"/>
      <c r="I12" s="582"/>
      <c r="J12" s="246"/>
    </row>
    <row r="13" spans="1:10">
      <c r="A13" s="247"/>
      <c r="B13" s="309" t="s">
        <v>402</v>
      </c>
      <c r="C13" s="128"/>
      <c r="D13" s="128">
        <v>23041</v>
      </c>
      <c r="E13" s="304"/>
      <c r="G13" s="582"/>
      <c r="H13" s="582"/>
      <c r="I13" s="582"/>
      <c r="J13" s="246"/>
    </row>
    <row r="14" spans="1:10">
      <c r="A14" s="247"/>
      <c r="B14" s="310" t="s">
        <v>541</v>
      </c>
      <c r="C14" s="128">
        <f>SUM(C10:C13)</f>
        <v>0</v>
      </c>
      <c r="D14" s="128">
        <f>SUM(D10:D13)</f>
        <v>-2450054</v>
      </c>
      <c r="E14" s="304">
        <f>SUM(E10:E13)</f>
        <v>0</v>
      </c>
      <c r="F14" s="25"/>
      <c r="G14" s="582"/>
      <c r="H14" s="582"/>
      <c r="I14" s="582"/>
      <c r="J14" s="246"/>
    </row>
    <row r="15" spans="1:10" ht="25.5">
      <c r="A15" s="247"/>
      <c r="B15" s="308" t="s">
        <v>542</v>
      </c>
      <c r="C15" s="128">
        <f>+C35</f>
        <v>0</v>
      </c>
      <c r="D15" s="128">
        <f>+D35</f>
        <v>0</v>
      </c>
      <c r="E15" s="304">
        <f>+E35</f>
        <v>0</v>
      </c>
      <c r="G15" s="582"/>
      <c r="H15" s="582"/>
      <c r="I15" s="582"/>
      <c r="J15" s="246"/>
    </row>
    <row r="16" spans="1:10">
      <c r="A16" s="247"/>
      <c r="B16" s="309" t="s">
        <v>42</v>
      </c>
      <c r="C16" s="128"/>
      <c r="D16" s="128"/>
      <c r="E16" s="304"/>
      <c r="G16" s="583"/>
      <c r="H16" s="583"/>
      <c r="I16" s="583"/>
      <c r="J16" s="246"/>
    </row>
    <row r="17" spans="1:10">
      <c r="A17" s="247"/>
      <c r="B17" s="309" t="s">
        <v>43</v>
      </c>
      <c r="C17" s="128"/>
      <c r="D17" s="128"/>
      <c r="E17" s="304"/>
      <c r="G17" s="582"/>
      <c r="H17" s="582"/>
      <c r="I17" s="582"/>
      <c r="J17" s="246"/>
    </row>
    <row r="18" spans="1:10">
      <c r="A18" s="247"/>
      <c r="B18" s="309" t="s">
        <v>402</v>
      </c>
      <c r="C18" s="128"/>
      <c r="D18" s="128"/>
      <c r="E18" s="304"/>
      <c r="G18" s="582"/>
      <c r="H18" s="582"/>
      <c r="I18" s="582"/>
      <c r="J18" s="246"/>
    </row>
    <row r="19" spans="1:10" ht="26.25" thickBot="1">
      <c r="A19" s="247"/>
      <c r="B19" s="311" t="s">
        <v>543</v>
      </c>
      <c r="C19" s="306">
        <f>SUM(C15:C18)</f>
        <v>0</v>
      </c>
      <c r="D19" s="306">
        <f>SUM(D15:D18)</f>
        <v>0</v>
      </c>
      <c r="E19" s="307">
        <f>SUM(E15:E18)</f>
        <v>0</v>
      </c>
      <c r="G19" s="582"/>
      <c r="H19" s="582"/>
      <c r="I19" s="582"/>
      <c r="J19" s="246"/>
    </row>
    <row r="20" spans="1:10" s="245" customFormat="1" ht="13.5" thickBot="1">
      <c r="B20" s="312"/>
      <c r="C20" s="313"/>
      <c r="D20" s="313"/>
      <c r="E20" s="313"/>
      <c r="G20" s="582"/>
      <c r="H20" s="582"/>
      <c r="I20" s="582"/>
      <c r="J20" s="246"/>
    </row>
    <row r="21" spans="1:10" ht="39.75" customHeight="1">
      <c r="A21" s="247"/>
      <c r="B21" s="300" t="s">
        <v>547</v>
      </c>
      <c r="C21" s="301" t="s">
        <v>397</v>
      </c>
      <c r="D21" s="301" t="s">
        <v>398</v>
      </c>
      <c r="E21" s="303" t="s">
        <v>399</v>
      </c>
      <c r="G21" s="584"/>
      <c r="H21" s="584"/>
      <c r="I21" s="584"/>
      <c r="J21" s="246"/>
    </row>
    <row r="22" spans="1:10">
      <c r="A22" s="247"/>
      <c r="B22" s="308" t="s">
        <v>548</v>
      </c>
      <c r="C22" s="580"/>
      <c r="D22" s="580">
        <f>2701818+531305</f>
        <v>3233123</v>
      </c>
      <c r="E22" s="581">
        <v>4207</v>
      </c>
      <c r="G22" s="582"/>
      <c r="H22" s="582"/>
      <c r="I22" s="582"/>
      <c r="J22" s="246"/>
    </row>
    <row r="23" spans="1:10" s="29" customFormat="1">
      <c r="A23" s="247"/>
      <c r="B23" s="309" t="s">
        <v>400</v>
      </c>
      <c r="C23" s="580"/>
      <c r="D23" s="580">
        <f>36259+400971+6783</f>
        <v>444013</v>
      </c>
      <c r="E23" s="581"/>
      <c r="G23" s="582"/>
      <c r="H23" s="582"/>
      <c r="I23" s="582"/>
      <c r="J23" s="246"/>
    </row>
    <row r="24" spans="1:10" s="29" customFormat="1">
      <c r="A24" s="247"/>
      <c r="B24" s="309" t="s">
        <v>401</v>
      </c>
      <c r="C24" s="580"/>
      <c r="D24" s="580">
        <v>-64900</v>
      </c>
      <c r="E24" s="581"/>
      <c r="G24" s="582"/>
      <c r="H24" s="582"/>
      <c r="I24" s="582"/>
      <c r="J24" s="246"/>
    </row>
    <row r="25" spans="1:10">
      <c r="A25" s="247"/>
      <c r="B25" s="310" t="s">
        <v>549</v>
      </c>
      <c r="C25" s="128">
        <f>C22+C23+C24</f>
        <v>0</v>
      </c>
      <c r="D25" s="128">
        <f>D22+D23+D24</f>
        <v>3612236</v>
      </c>
      <c r="E25" s="304">
        <f>E22+E23+E24</f>
        <v>4207</v>
      </c>
      <c r="G25" s="582"/>
      <c r="H25" s="582"/>
      <c r="I25" s="582"/>
      <c r="J25" s="246"/>
    </row>
    <row r="26" spans="1:10">
      <c r="A26" s="247"/>
      <c r="B26" s="308" t="s">
        <v>550</v>
      </c>
      <c r="C26" s="580"/>
      <c r="D26" s="580">
        <f>-1918955-186691</f>
        <v>-2105646</v>
      </c>
      <c r="E26" s="581"/>
      <c r="G26" s="582"/>
      <c r="H26" s="582"/>
      <c r="I26" s="582"/>
      <c r="J26" s="246"/>
    </row>
    <row r="27" spans="1:10">
      <c r="A27" s="247"/>
      <c r="B27" s="309" t="s">
        <v>40</v>
      </c>
      <c r="C27" s="580"/>
      <c r="D27" s="580">
        <f>-174364-16041</f>
        <v>-190405</v>
      </c>
      <c r="E27" s="581"/>
      <c r="G27" s="582"/>
      <c r="H27" s="582"/>
      <c r="I27" s="582"/>
      <c r="J27" s="246"/>
    </row>
    <row r="28" spans="1:10">
      <c r="A28" s="247"/>
      <c r="B28" s="309" t="s">
        <v>41</v>
      </c>
      <c r="C28" s="580"/>
      <c r="D28" s="580"/>
      <c r="E28" s="581"/>
      <c r="G28" s="246"/>
      <c r="H28" s="246"/>
      <c r="I28" s="246"/>
      <c r="J28" s="246"/>
    </row>
    <row r="29" spans="1:10">
      <c r="A29" s="247"/>
      <c r="B29" s="309" t="s">
        <v>402</v>
      </c>
      <c r="C29" s="580"/>
      <c r="D29" s="580">
        <v>765</v>
      </c>
      <c r="E29" s="581"/>
      <c r="G29" s="582"/>
      <c r="H29" s="582"/>
      <c r="I29" s="582"/>
      <c r="J29" s="246"/>
    </row>
    <row r="30" spans="1:10">
      <c r="A30" s="247"/>
      <c r="B30" s="320" t="s">
        <v>551</v>
      </c>
      <c r="C30" s="580">
        <f>SUM(C26:C29)</f>
        <v>0</v>
      </c>
      <c r="D30" s="580">
        <f>SUM(D26:D29)</f>
        <v>-2295286</v>
      </c>
      <c r="E30" s="581">
        <f>SUM(E26:E29)</f>
        <v>0</v>
      </c>
      <c r="G30" s="582"/>
      <c r="H30" s="582"/>
      <c r="I30" s="582"/>
      <c r="J30" s="246"/>
    </row>
    <row r="31" spans="1:10" ht="25.5">
      <c r="A31" s="247"/>
      <c r="B31" s="308" t="s">
        <v>552</v>
      </c>
      <c r="C31" s="129"/>
      <c r="D31" s="129"/>
      <c r="E31" s="305"/>
      <c r="F31" s="248"/>
      <c r="G31" s="246"/>
      <c r="H31" s="246"/>
      <c r="I31" s="246"/>
      <c r="J31" s="246"/>
    </row>
    <row r="32" spans="1:10">
      <c r="A32" s="247"/>
      <c r="B32" s="309" t="s">
        <v>42</v>
      </c>
      <c r="C32" s="128"/>
      <c r="D32" s="128"/>
      <c r="E32" s="304"/>
      <c r="G32" s="583"/>
      <c r="H32" s="583"/>
      <c r="I32" s="583"/>
      <c r="J32" s="246"/>
    </row>
    <row r="33" spans="1:10">
      <c r="A33" s="247"/>
      <c r="B33" s="309" t="s">
        <v>43</v>
      </c>
      <c r="C33" s="128"/>
      <c r="D33" s="128"/>
      <c r="E33" s="304"/>
      <c r="G33" s="582"/>
      <c r="H33" s="582"/>
      <c r="I33" s="582"/>
      <c r="J33" s="246"/>
    </row>
    <row r="34" spans="1:10">
      <c r="A34" s="247"/>
      <c r="B34" s="309" t="s">
        <v>402</v>
      </c>
      <c r="C34" s="128"/>
      <c r="D34" s="128"/>
      <c r="E34" s="304"/>
      <c r="G34" s="582"/>
      <c r="H34" s="582"/>
      <c r="I34" s="582"/>
      <c r="J34" s="246"/>
    </row>
    <row r="35" spans="1:10" ht="26.25" thickBot="1">
      <c r="A35" s="247"/>
      <c r="B35" s="314" t="s">
        <v>553</v>
      </c>
      <c r="C35" s="306">
        <f>SUM(C31:C34)</f>
        <v>0</v>
      </c>
      <c r="D35" s="306">
        <f>SUM(D31:D34)</f>
        <v>0</v>
      </c>
      <c r="E35" s="307">
        <f>SUM(E31:E34)</f>
        <v>0</v>
      </c>
      <c r="G35" s="582"/>
      <c r="H35" s="582"/>
      <c r="I35" s="582"/>
      <c r="J35" s="246"/>
    </row>
    <row r="36" spans="1:10">
      <c r="B36" s="246"/>
      <c r="C36" s="246"/>
      <c r="D36" s="246"/>
      <c r="E36" s="126"/>
      <c r="G36" s="582"/>
      <c r="H36" s="582"/>
      <c r="I36" s="582"/>
      <c r="J36" s="246"/>
    </row>
    <row r="37" spans="1:10">
      <c r="D37" s="249"/>
      <c r="G37" s="246"/>
      <c r="H37" s="246"/>
      <c r="I37" s="246"/>
      <c r="J37" s="246"/>
    </row>
    <row r="38" spans="1:10" ht="13.5" thickBot="1">
      <c r="C38" s="126"/>
      <c r="D38" s="126"/>
      <c r="E38" s="126"/>
      <c r="F38" s="127"/>
      <c r="G38" s="246"/>
      <c r="H38" s="246"/>
      <c r="I38" s="246"/>
      <c r="J38" s="246"/>
    </row>
    <row r="39" spans="1:10" ht="25.5">
      <c r="B39" s="321" t="s">
        <v>280</v>
      </c>
      <c r="C39" s="322" t="s">
        <v>397</v>
      </c>
      <c r="D39" s="322" t="s">
        <v>398</v>
      </c>
      <c r="E39" s="303" t="s">
        <v>399</v>
      </c>
      <c r="F39" s="245"/>
      <c r="G39" s="245"/>
    </row>
    <row r="40" spans="1:10">
      <c r="B40" s="323" t="s">
        <v>539</v>
      </c>
      <c r="C40" s="128">
        <f>C25+C30+C35</f>
        <v>0</v>
      </c>
      <c r="D40" s="128">
        <f t="shared" ref="D40:E40" si="1">D25+D30+D35</f>
        <v>1316950</v>
      </c>
      <c r="E40" s="128">
        <f t="shared" si="1"/>
        <v>4207</v>
      </c>
      <c r="F40" s="668" t="s">
        <v>414</v>
      </c>
      <c r="G40" s="669"/>
    </row>
    <row r="41" spans="1:10" ht="13.5" thickBot="1">
      <c r="B41" s="324" t="s">
        <v>540</v>
      </c>
      <c r="C41" s="306">
        <f>C9+C14+C19</f>
        <v>0</v>
      </c>
      <c r="D41" s="306">
        <f t="shared" ref="D41:E41" si="2">D9+D14+D19</f>
        <v>1158777</v>
      </c>
      <c r="E41" s="306">
        <f t="shared" si="2"/>
        <v>332164</v>
      </c>
      <c r="F41" s="668" t="s">
        <v>414</v>
      </c>
      <c r="G41" s="669"/>
    </row>
    <row r="43" spans="1:10" ht="13.5" thickBot="1">
      <c r="C43" s="670" t="s">
        <v>413</v>
      </c>
      <c r="D43" s="671"/>
    </row>
    <row r="44" spans="1:10" ht="25.5">
      <c r="B44" s="319" t="s">
        <v>407</v>
      </c>
      <c r="C44" s="586" t="s">
        <v>471</v>
      </c>
      <c r="D44" s="586" t="s">
        <v>470</v>
      </c>
    </row>
    <row r="45" spans="1:10">
      <c r="B45" s="315" t="s">
        <v>408</v>
      </c>
      <c r="C45" s="585"/>
      <c r="D45" s="585"/>
    </row>
    <row r="46" spans="1:10">
      <c r="B46" s="316" t="s">
        <v>409</v>
      </c>
      <c r="C46" s="585">
        <f>C47+C48</f>
        <v>0</v>
      </c>
      <c r="D46" s="585">
        <f>D47+D48</f>
        <v>0</v>
      </c>
    </row>
    <row r="47" spans="1:10">
      <c r="B47" s="317" t="s">
        <v>410</v>
      </c>
      <c r="C47" s="585"/>
      <c r="D47" s="585"/>
    </row>
    <row r="48" spans="1:10">
      <c r="B48" s="317" t="s">
        <v>411</v>
      </c>
      <c r="C48" s="585"/>
      <c r="D48" s="585"/>
    </row>
    <row r="49" spans="2:4">
      <c r="B49" s="316" t="s">
        <v>412</v>
      </c>
      <c r="C49" s="585"/>
      <c r="D49" s="585"/>
    </row>
    <row r="50" spans="2:4" ht="13.5" thickBot="1">
      <c r="B50" s="318" t="s">
        <v>44</v>
      </c>
      <c r="C50" s="585"/>
      <c r="D50" s="585"/>
    </row>
  </sheetData>
  <mergeCells count="3">
    <mergeCell ref="F40:G40"/>
    <mergeCell ref="F41:G41"/>
    <mergeCell ref="C43:D43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PRESENTACIÓN</vt:lpstr>
      <vt:lpstr>COMPROBACIONES</vt:lpstr>
      <vt:lpstr>BALANCE</vt:lpstr>
      <vt:lpstr>PYG</vt:lpstr>
      <vt:lpstr>EIGR</vt:lpstr>
      <vt:lpstr>ECPN</vt:lpstr>
      <vt:lpstr>NOTA 3 Dist Rdos</vt:lpstr>
      <vt:lpstr>NOTA 4 NRV</vt:lpstr>
      <vt:lpstr>NOTA 5-Inmovilizado</vt:lpstr>
      <vt:lpstr>NOTA 6 - Activos financieros</vt:lpstr>
      <vt:lpstr>NOTA 6 -Activos Fros (II)</vt:lpstr>
      <vt:lpstr>Nota 7 - Pasivos Fiancieros</vt:lpstr>
      <vt:lpstr>Nota 9-Situación Fiscal</vt:lpstr>
      <vt:lpstr>NOTA10-Ingresos y gastos</vt:lpstr>
      <vt:lpstr>NOTA 11-Subvenciones</vt:lpstr>
      <vt:lpstr>NOTA 12-Operaciones vinc (1)</vt:lpstr>
      <vt:lpstr>NOTA 12-Operaciones vinc (2)</vt:lpstr>
      <vt:lpstr>NOTA 13-Otra información</vt:lpstr>
      <vt:lpstr>NOTA 14-Medioambiente</vt:lpstr>
      <vt:lpstr>Nota 15 - Aplazamiento de pagos</vt:lpstr>
      <vt:lpstr>'NOTA 3 Dist Rdos'!Área_de_impresión</vt:lpstr>
    </vt:vector>
  </TitlesOfParts>
  <Company>BZ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Usuario</cp:lastModifiedBy>
  <cp:lastPrinted>2009-03-11T09:50:25Z</cp:lastPrinted>
  <dcterms:created xsi:type="dcterms:W3CDTF">2009-01-26T09:25:30Z</dcterms:created>
  <dcterms:modified xsi:type="dcterms:W3CDTF">2015-07-01T07:44:22Z</dcterms:modified>
</cp:coreProperties>
</file>